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8623"/>
  <workbookPr defaultThemeVersion="124226"/>
  <mc:AlternateContent xmlns:mc="http://schemas.openxmlformats.org/markup-compatibility/2006">
    <mc:Choice Requires="x15">
      <x15ac:absPath xmlns:x15ac="http://schemas.microsoft.com/office/spreadsheetml/2010/11/ac" url="S:\Office Manager\APR\APR 2024-25\"/>
    </mc:Choice>
  </mc:AlternateContent>
  <xr:revisionPtr revIDLastSave="0" documentId="13_ncr:1_{E8E966B7-E765-44E8-A129-5753F85D96D1}" xr6:coauthVersionLast="47" xr6:coauthVersionMax="47" xr10:uidLastSave="{00000000-0000-0000-0000-000000000000}"/>
  <bookViews>
    <workbookView xWindow="57480" yWindow="-120" windowWidth="29040" windowHeight="15840" tabRatio="681" activeTab="1" xr2:uid="{00000000-000D-0000-FFFF-FFFF00000000}"/>
  </bookViews>
  <sheets>
    <sheet name="Prologue" sheetId="12" r:id="rId1"/>
    <sheet name="Summary" sheetId="5" r:id="rId2"/>
    <sheet name="Teaching" sheetId="1" r:id="rId3"/>
    <sheet name="Research" sheetId="2" r:id="rId4"/>
    <sheet name="Service" sheetId="3" r:id="rId5"/>
    <sheet name="Sab-LOA" sheetId="6" r:id="rId6"/>
    <sheet name="TAB A" sheetId="7" r:id="rId7"/>
    <sheet name="TAB B" sheetId="15" r:id="rId8"/>
    <sheet name="TAB C" sheetId="11" r:id="rId9"/>
    <sheet name="TAB D" sheetId="13" r:id="rId10"/>
  </sheets>
  <definedNames>
    <definedName name="CH">Teaching!$B$17:$B$20</definedName>
    <definedName name="Commentary">#REF!</definedName>
    <definedName name="ERRJcredits">Research!$B$133:$B$135</definedName>
    <definedName name="Govmemchaircr">Service!$C$324:$D$326</definedName>
    <definedName name="Journrank">Teaching!$C$270:$C$272</definedName>
    <definedName name="Level">Research!$A$291:$A$294</definedName>
    <definedName name="Level1">Research!$A$292:$A$294</definedName>
    <definedName name="membchair">'TAB C'!$A$12:$A$13</definedName>
    <definedName name="membchaircredits">Service!$C$12:$D$12</definedName>
    <definedName name="memberchair">'TAB C'!$A$12:$A$13</definedName>
    <definedName name="Prescredits">Research!$B$47:$B$49</definedName>
    <definedName name="_xlnm.Print_Area" localSheetId="3">Research!$A$1:$D$370</definedName>
    <definedName name="_xlnm.Print_Area" localSheetId="4">Service!$A$1:$F$367</definedName>
    <definedName name="RAcredits">Research!$C$98:$C$100</definedName>
    <definedName name="RCRAcredit">Research!$B$201</definedName>
    <definedName name="RefereedArticle">#REF!</definedName>
    <definedName name="Role">Research!$C$292:$C$294</definedName>
    <definedName name="RRGCredit">Research!$B$188</definedName>
    <definedName name="RSBcredits">Research!$C$67:$C$69</definedName>
    <definedName name="svcgovcrd">'TAB C'!$A$15:$A$20</definedName>
    <definedName name="TeachAwards">Teaching!$C$252:$C$254</definedName>
    <definedName name="UPFrontCredit">Research!$B$292:$B$294</definedName>
    <definedName name="UpFrontCredit1">Research!$B$361:$B$363</definedName>
    <definedName name="UpFrontCrService">Service!$B$182:$B$184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D171" i="2" l="1"/>
  <c r="D386" i="1" l="1"/>
  <c r="D96" i="2" l="1"/>
  <c r="D222" i="1"/>
  <c r="D221" i="1"/>
  <c r="D220" i="1"/>
  <c r="D204" i="1"/>
  <c r="D203" i="1"/>
  <c r="D188" i="1"/>
  <c r="D187" i="1"/>
  <c r="D186" i="1"/>
  <c r="D178" i="1"/>
  <c r="D177" i="1"/>
  <c r="D171" i="1" l="1"/>
  <c r="D128" i="1"/>
  <c r="D213" i="2"/>
  <c r="D13" i="2" l="1"/>
  <c r="D12" i="2"/>
  <c r="D11" i="2"/>
  <c r="D10" i="2"/>
  <c r="D9" i="2"/>
  <c r="D8" i="2"/>
  <c r="D7" i="2"/>
  <c r="D18" i="2"/>
  <c r="D17" i="2"/>
  <c r="D6" i="2"/>
  <c r="D12" i="1" l="1"/>
  <c r="D7" i="1"/>
  <c r="D8" i="1"/>
  <c r="D9" i="1"/>
  <c r="D79" i="3" l="1"/>
  <c r="D201" i="1"/>
  <c r="D133" i="3" l="1"/>
  <c r="D122" i="3"/>
  <c r="D301" i="3"/>
  <c r="D240" i="3"/>
  <c r="D316" i="2"/>
  <c r="D286" i="1"/>
  <c r="D384" i="1" l="1"/>
  <c r="D374" i="1"/>
  <c r="D364" i="1"/>
  <c r="D298" i="1"/>
  <c r="D45" i="2" l="1"/>
  <c r="D348" i="3" l="1"/>
  <c r="D356" i="3"/>
  <c r="D273" i="3" l="1"/>
  <c r="D37" i="2" l="1"/>
  <c r="D38" i="2"/>
  <c r="D39" i="2"/>
  <c r="D283" i="2" l="1"/>
  <c r="D282" i="2"/>
  <c r="D281" i="2"/>
  <c r="D280" i="2"/>
  <c r="D273" i="2" l="1"/>
  <c r="D316" i="1" l="1"/>
  <c r="D307" i="1"/>
  <c r="D309" i="1" s="1"/>
  <c r="D239" i="1"/>
  <c r="D26" i="1"/>
  <c r="D197" i="2"/>
  <c r="D198" i="2"/>
  <c r="D199" i="2"/>
  <c r="D196" i="2"/>
  <c r="D178" i="2"/>
  <c r="D179" i="2"/>
  <c r="D180" i="2"/>
  <c r="D181" i="2"/>
  <c r="D182" i="2"/>
  <c r="D183" i="2"/>
  <c r="D184" i="2"/>
  <c r="D185" i="2"/>
  <c r="D186" i="2"/>
  <c r="D177" i="2"/>
  <c r="D333" i="3"/>
  <c r="D334" i="3"/>
  <c r="D332" i="3"/>
  <c r="D190" i="2" l="1"/>
  <c r="D203" i="2" s="1"/>
  <c r="D339" i="3"/>
  <c r="D6" i="1"/>
  <c r="D13" i="1" l="1"/>
  <c r="D14" i="1"/>
  <c r="D11" i="1"/>
  <c r="D358" i="2"/>
  <c r="D227" i="2"/>
  <c r="D326" i="2"/>
  <c r="D176" i="1"/>
  <c r="D22" i="1" l="1"/>
  <c r="D250" i="2"/>
  <c r="D275" i="2"/>
  <c r="D289" i="2" s="1"/>
  <c r="D22" i="5"/>
  <c r="D292" i="3"/>
  <c r="D303" i="3" s="1"/>
  <c r="D350" i="2"/>
  <c r="D342" i="2"/>
  <c r="D66" i="3"/>
  <c r="D68" i="3" s="1"/>
  <c r="D59" i="2"/>
  <c r="D250" i="1"/>
  <c r="D60" i="1"/>
  <c r="D5" i="2"/>
  <c r="D31" i="2"/>
  <c r="D18" i="5"/>
  <c r="D14" i="5"/>
  <c r="D10" i="5"/>
  <c r="D179" i="1"/>
  <c r="D181" i="1" s="1"/>
  <c r="D334" i="2"/>
  <c r="D260" i="2"/>
  <c r="D259" i="2"/>
  <c r="D258" i="2"/>
  <c r="D257" i="2"/>
  <c r="D229" i="2"/>
  <c r="D234" i="2"/>
  <c r="D235" i="2"/>
  <c r="D236" i="2"/>
  <c r="D237" i="2"/>
  <c r="D14" i="2"/>
  <c r="D16" i="2"/>
  <c r="D19" i="2"/>
  <c r="D20" i="2"/>
  <c r="C8" i="6"/>
  <c r="D21" i="5" s="1"/>
  <c r="D328" i="3"/>
  <c r="D358" i="3" s="1"/>
  <c r="D14" i="3"/>
  <c r="D62" i="2"/>
  <c r="D60" i="2"/>
  <c r="D61" i="2"/>
  <c r="D160" i="3"/>
  <c r="D159" i="3"/>
  <c r="D158" i="3"/>
  <c r="D157" i="3"/>
  <c r="D142" i="3"/>
  <c r="D145" i="3" s="1"/>
  <c r="D151" i="3" s="1"/>
  <c r="D319" i="1"/>
  <c r="D318" i="1"/>
  <c r="D317" i="1"/>
  <c r="D311" i="1"/>
  <c r="D33" i="2"/>
  <c r="D34" i="2"/>
  <c r="D35" i="2"/>
  <c r="D36" i="2"/>
  <c r="D40" i="2"/>
  <c r="D41" i="2"/>
  <c r="D42" i="2"/>
  <c r="D43" i="2"/>
  <c r="D44" i="2"/>
  <c r="D179" i="3"/>
  <c r="D186" i="3" s="1"/>
  <c r="D109" i="3"/>
  <c r="D49" i="3"/>
  <c r="D48" i="3"/>
  <c r="D47" i="3"/>
  <c r="D46" i="3"/>
  <c r="D34" i="3"/>
  <c r="D33" i="3"/>
  <c r="D32" i="3"/>
  <c r="D31" i="3"/>
  <c r="D22" i="3"/>
  <c r="D21" i="3"/>
  <c r="D20" i="3"/>
  <c r="D19" i="3"/>
  <c r="D18" i="3"/>
  <c r="D241" i="1"/>
  <c r="D348" i="1"/>
  <c r="D340" i="1"/>
  <c r="D273" i="1"/>
  <c r="D225" i="1"/>
  <c r="D224" i="1"/>
  <c r="D223" i="1"/>
  <c r="D206" i="1"/>
  <c r="D205" i="1"/>
  <c r="D202" i="1"/>
  <c r="D192" i="1"/>
  <c r="D191" i="1"/>
  <c r="D190" i="1"/>
  <c r="D189" i="1"/>
  <c r="D185" i="1"/>
  <c r="D32" i="2"/>
  <c r="D77" i="2"/>
  <c r="D79" i="2" s="1"/>
  <c r="D35" i="1"/>
  <c r="D29" i="1"/>
  <c r="D32" i="1"/>
  <c r="D64" i="1"/>
  <c r="D62" i="1"/>
  <c r="D54" i="1"/>
  <c r="D227" i="1" l="1"/>
  <c r="D252" i="2"/>
  <c r="D266" i="2" s="1"/>
  <c r="D243" i="2"/>
  <c r="D355" i="1"/>
  <c r="D42" i="3"/>
  <c r="D51" i="3"/>
  <c r="D37" i="1"/>
  <c r="D323" i="1"/>
  <c r="D331" i="1" s="1"/>
  <c r="D194" i="1"/>
  <c r="D26" i="3"/>
  <c r="D365" i="2"/>
  <c r="D47" i="2"/>
  <c r="D64" i="2"/>
  <c r="D24" i="2"/>
  <c r="D216" i="1"/>
  <c r="D23" i="5"/>
  <c r="D167" i="3"/>
  <c r="D162" i="3"/>
  <c r="D66" i="1"/>
  <c r="D68" i="1" s="1"/>
  <c r="D388" i="1" s="1"/>
  <c r="D298" i="2" l="1"/>
  <c r="D367" i="2" s="1"/>
  <c r="D275" i="3"/>
  <c r="D360" i="3" s="1"/>
  <c r="D219" i="2"/>
  <c r="D9" i="5" l="1"/>
  <c r="D17" i="5"/>
  <c r="D19" i="5" s="1"/>
  <c r="D370" i="2"/>
  <c r="D13" i="5" l="1"/>
  <c r="D15" i="5" s="1"/>
  <c r="D11" i="5"/>
  <c r="D25" i="5"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emeritor</author>
  </authors>
  <commentList>
    <comment ref="A75" authorId="0" shapeId="0" xr:uid="{00000000-0006-0000-0200-000001000000}">
      <text>
        <r>
          <rPr>
            <b/>
            <sz val="9"/>
            <color indexed="81"/>
            <rFont val="Tahoma"/>
            <family val="2"/>
          </rPr>
          <t>Names only. One student per line.</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emeritor</author>
  </authors>
  <commentList>
    <comment ref="B15" authorId="0" shapeId="0" xr:uid="{00000000-0006-0000-0300-000001000000}">
      <text>
        <r>
          <rPr>
            <b/>
            <sz val="9"/>
            <color indexed="81"/>
            <rFont val="Tahoma"/>
            <family val="2"/>
          </rPr>
          <t>Journal Credit Metrics can be found in TAB B</t>
        </r>
      </text>
    </comment>
    <comment ref="C15" authorId="0" shapeId="0" xr:uid="{00000000-0006-0000-0300-000002000000}">
      <text>
        <r>
          <rPr>
            <b/>
            <sz val="9"/>
            <color indexed="81"/>
            <rFont val="Tahoma"/>
            <family val="2"/>
          </rPr>
          <t>Note: Student and post-doc authors are not counted as authors when delegating authorship credit %</t>
        </r>
      </text>
    </comment>
    <comment ref="C30" authorId="0" shapeId="0" xr:uid="{00000000-0006-0000-0300-000003000000}">
      <text>
        <r>
          <rPr>
            <b/>
            <sz val="9"/>
            <color indexed="81"/>
            <rFont val="Tahoma"/>
            <family val="2"/>
          </rPr>
          <t>Student and post-doc presenters are not counted as presenters when delegating presentorship credit %</t>
        </r>
      </text>
    </comment>
    <comment ref="C240" authorId="0" shapeId="0" xr:uid="{00000000-0006-0000-0300-000004000000}">
      <text>
        <r>
          <rPr>
            <b/>
            <sz val="9"/>
            <color indexed="81"/>
            <rFont val="Tahoma"/>
            <family val="2"/>
          </rPr>
          <t>total number credits to be substracted. Must be a positive number.</t>
        </r>
      </text>
    </comment>
    <comment ref="C263" authorId="0" shapeId="0" xr:uid="{00000000-0006-0000-0300-000005000000}">
      <text>
        <r>
          <rPr>
            <b/>
            <sz val="9"/>
            <color indexed="81"/>
            <rFont val="Tahoma"/>
            <family val="2"/>
          </rPr>
          <t>total number credits to be substracted. Must be a positive number.</t>
        </r>
      </text>
    </comment>
    <comment ref="C286" authorId="0" shapeId="0" xr:uid="{00000000-0006-0000-0300-000006000000}">
      <text>
        <r>
          <rPr>
            <b/>
            <sz val="9"/>
            <color indexed="81"/>
            <rFont val="Tahoma"/>
            <family val="2"/>
          </rPr>
          <t>total number credits to be substracted. Must be a positive number.</t>
        </r>
      </text>
    </comment>
  </commentList>
</comments>
</file>

<file path=xl/sharedStrings.xml><?xml version="1.0" encoding="utf-8"?>
<sst xmlns="http://schemas.openxmlformats.org/spreadsheetml/2006/main" count="997" uniqueCount="592">
  <si>
    <t>Course 1</t>
  </si>
  <si>
    <t>Course 2</t>
  </si>
  <si>
    <t xml:space="preserve"> A. Semester Teaching Credits</t>
  </si>
  <si>
    <t>Credits</t>
  </si>
  <si>
    <t>Course Hours</t>
  </si>
  <si>
    <t>Total Credits</t>
  </si>
  <si>
    <t>SCH</t>
  </si>
  <si>
    <t xml:space="preserve">X .1  = </t>
  </si>
  <si>
    <t>TEACHING</t>
  </si>
  <si>
    <t xml:space="preserve">Chair </t>
  </si>
  <si>
    <t>Member</t>
  </si>
  <si>
    <t xml:space="preserve">SCH </t>
  </si>
  <si>
    <t xml:space="preserve">X .1  </t>
  </si>
  <si>
    <t>Student Eval.</t>
  </si>
  <si>
    <t>Journal Citation</t>
  </si>
  <si>
    <t>Credits Requested</t>
  </si>
  <si>
    <t>Lead/First Author</t>
  </si>
  <si>
    <t>Authorship Order</t>
  </si>
  <si>
    <t>State/Regional</t>
  </si>
  <si>
    <t>Editor 1</t>
  </si>
  <si>
    <t>Chapter 1</t>
  </si>
  <si>
    <t xml:space="preserve">Chapter </t>
  </si>
  <si>
    <t>Authorship</t>
  </si>
  <si>
    <t xml:space="preserve"> Credits </t>
  </si>
  <si>
    <t>X 1 Credit Each</t>
  </si>
  <si>
    <t xml:space="preserve">E. Research Awards </t>
  </si>
  <si>
    <t xml:space="preserve">Nat/Int  </t>
  </si>
  <si>
    <t>University</t>
  </si>
  <si>
    <t xml:space="preserve">College </t>
  </si>
  <si>
    <t>Department</t>
  </si>
  <si>
    <t>Student Award</t>
  </si>
  <si>
    <t>Grant 1</t>
  </si>
  <si>
    <t xml:space="preserve"> Level</t>
  </si>
  <si>
    <t>Role</t>
  </si>
  <si>
    <t>PI</t>
  </si>
  <si>
    <t>Grant 2</t>
  </si>
  <si>
    <t>Up Front Credits</t>
  </si>
  <si>
    <t>Level</t>
  </si>
  <si>
    <t>Federal/National</t>
  </si>
  <si>
    <t>Graduate Coordinator</t>
  </si>
  <si>
    <t>Total Minimum Teaching (% Assignment X 200)</t>
  </si>
  <si>
    <t>Total Minimum Research (% Assignment X 200)</t>
  </si>
  <si>
    <t>Total Minimum Service (% Assignment X 200)</t>
  </si>
  <si>
    <t>Minus</t>
  </si>
  <si>
    <t>Course 3</t>
  </si>
  <si>
    <t>Course 4</t>
  </si>
  <si>
    <t xml:space="preserve">X .2  = </t>
  </si>
  <si>
    <t>Credits are awarded in year of graduation only</t>
  </si>
  <si>
    <t>B. Student Credit Hour Production of Courses and Internship/Practicum SCH</t>
  </si>
  <si>
    <t>Notes:</t>
  </si>
  <si>
    <t>National or Internat.</t>
  </si>
  <si>
    <t>50% credit to advisor</t>
  </si>
  <si>
    <t>Date</t>
  </si>
  <si>
    <t>Journal Ranking</t>
  </si>
  <si>
    <t>Review 2</t>
  </si>
  <si>
    <t>G. Reviewing of Research Grants</t>
  </si>
  <si>
    <t xml:space="preserve">H. Reviewing of Conference Research Abstracts </t>
  </si>
  <si>
    <t>I. Credits Negotiated with Department Chair</t>
  </si>
  <si>
    <t xml:space="preserve">X     = </t>
  </si>
  <si>
    <t>Percent of Credits Requested</t>
  </si>
  <si>
    <t>Total Credits Grant 1</t>
  </si>
  <si>
    <t>Total Credits Grant 2</t>
  </si>
  <si>
    <t>Author Citation</t>
  </si>
  <si>
    <t xml:space="preserve">Notes: </t>
  </si>
  <si>
    <t>Co-PI and/or Co-I</t>
  </si>
  <si>
    <t>Research Expenditures for 12 month period</t>
  </si>
  <si>
    <t>sum of 75%</t>
  </si>
  <si>
    <t xml:space="preserve">1 Credit for each 1% of time bought </t>
  </si>
  <si>
    <t xml:space="preserve">Co-PI &amp; Co-I Split 75% </t>
  </si>
  <si>
    <t>Co-Authors</t>
  </si>
  <si>
    <t xml:space="preserve"> Split 75% </t>
  </si>
  <si>
    <t xml:space="preserve">Co-PI + Co-I </t>
  </si>
  <si>
    <t>Journal Credits</t>
  </si>
  <si>
    <t xml:space="preserve"> Split 75% - 3 credits</t>
  </si>
  <si>
    <t>B. National or International Refereed and Invited Research Presentations</t>
  </si>
  <si>
    <t>Award 2</t>
  </si>
  <si>
    <t>Review 3</t>
  </si>
  <si>
    <t>Review 4</t>
  </si>
  <si>
    <r>
      <rPr>
        <i/>
        <sz val="10"/>
        <rFont val="Arial"/>
        <family val="2"/>
      </rPr>
      <t>Notes:</t>
    </r>
    <r>
      <rPr>
        <sz val="10"/>
        <rFont val="Arial"/>
        <family val="2"/>
      </rPr>
      <t xml:space="preserve"> For a second or third review of same manuscript allocate half credit</t>
    </r>
  </si>
  <si>
    <t>Dates</t>
  </si>
  <si>
    <t xml:space="preserve">Total Upfront and Shared Credits Available </t>
  </si>
  <si>
    <t>Total Credits Requested</t>
  </si>
  <si>
    <t xml:space="preserve">Total Course Buy-Outs </t>
  </si>
  <si>
    <t>Grant 3</t>
  </si>
  <si>
    <t>up to 75%</t>
  </si>
  <si>
    <t xml:space="preserve">PI, Co-PI, Grant 1 Submission, Agency </t>
  </si>
  <si>
    <t>PI, Co-PI, Grant 2 Submission, Agency</t>
  </si>
  <si>
    <t>State or Regional</t>
  </si>
  <si>
    <t>Total Credits 2.C.</t>
  </si>
  <si>
    <t>Total Credits 2.B.</t>
  </si>
  <si>
    <t>Total Credits 2.D.</t>
  </si>
  <si>
    <t>Total Credits 2.E.</t>
  </si>
  <si>
    <t>Book Author</t>
  </si>
  <si>
    <t>Book Editor</t>
  </si>
  <si>
    <t xml:space="preserve">Book Chapter </t>
  </si>
  <si>
    <t>Total Credits 2.F.</t>
  </si>
  <si>
    <t>Total Credits 2.H.</t>
  </si>
  <si>
    <t xml:space="preserve">Total Credits 1.C. </t>
  </si>
  <si>
    <t>Total Credits 1.B.</t>
  </si>
  <si>
    <t>Total Credits 1.A.</t>
  </si>
  <si>
    <t>Total Credits 2.I.</t>
  </si>
  <si>
    <t>Total Credits 2.J.</t>
  </si>
  <si>
    <t xml:space="preserve">Total Credits RESEARCH </t>
  </si>
  <si>
    <t>Total Credits 2.M.</t>
  </si>
  <si>
    <t>RESEARCH</t>
  </si>
  <si>
    <r>
      <rPr>
        <i/>
        <sz val="10"/>
        <rFont val="Arial"/>
        <family val="2"/>
      </rPr>
      <t>Note:</t>
    </r>
    <r>
      <rPr>
        <sz val="10"/>
        <rFont val="Arial"/>
        <family val="2"/>
      </rPr>
      <t xml:space="preserve"> For a second or third review of same manuscript allocate half credit</t>
    </r>
  </si>
  <si>
    <t>B. Refereed National Service Articles</t>
  </si>
  <si>
    <t xml:space="preserve">F. Service Awards </t>
  </si>
  <si>
    <t>H.  Reviewing of Service Grants</t>
  </si>
  <si>
    <t>J. Service Grants and Contracts Awarded</t>
  </si>
  <si>
    <t xml:space="preserve">I. Reviewing of Conference Service Abstracts </t>
  </si>
  <si>
    <t xml:space="preserve">K. Service Grants and Contracts Submitted </t>
  </si>
  <si>
    <t>L. Community Service Based on Professional Expertise</t>
  </si>
  <si>
    <t>Lectures to industry groups and agencies</t>
  </si>
  <si>
    <t>Volunteer consulting</t>
  </si>
  <si>
    <t>Audience</t>
  </si>
  <si>
    <t>Agency</t>
  </si>
  <si>
    <t>Letter of Evaluation for Tenure and Promotion</t>
  </si>
  <si>
    <t>Newsletter Editor</t>
  </si>
  <si>
    <t>Books</t>
  </si>
  <si>
    <t>Monograph</t>
  </si>
  <si>
    <t>D. Service Oriented Books, Textbooks, Newsletters,  Monographs and Technical Reports</t>
  </si>
  <si>
    <t>Technical Report</t>
  </si>
  <si>
    <t>Report 1</t>
  </si>
  <si>
    <t>Total Credits 6.A.</t>
  </si>
  <si>
    <t>Center Director</t>
  </si>
  <si>
    <t>President of Professional Organization</t>
  </si>
  <si>
    <t>A. University, College and Departmental Committee Work</t>
  </si>
  <si>
    <t>Name of Course</t>
  </si>
  <si>
    <t>Total Credits 2.N.</t>
  </si>
  <si>
    <t>A. State and National Industry Related Committee Work</t>
  </si>
  <si>
    <t xml:space="preserve">Total Credits SERVICE </t>
  </si>
  <si>
    <t>Title</t>
  </si>
  <si>
    <t>Expenditure on Post Doctoral Associate (s)</t>
  </si>
  <si>
    <t>Expenditure on PhD Student Assistantships</t>
  </si>
  <si>
    <t xml:space="preserve">Total IDC </t>
  </si>
  <si>
    <t xml:space="preserve">               $</t>
  </si>
  <si>
    <t xml:space="preserve">                  X                     =</t>
  </si>
  <si>
    <t>Direct Benefits to University and Department</t>
  </si>
  <si>
    <t>3 credits</t>
  </si>
  <si>
    <t>Chair</t>
  </si>
  <si>
    <t>College</t>
  </si>
  <si>
    <t>Name of Student Group (s)</t>
  </si>
  <si>
    <t>4 Credits Per Mentee</t>
  </si>
  <si>
    <t>Role  (Mem/Chair)</t>
  </si>
  <si>
    <t xml:space="preserve"> 1 credit per consultancy</t>
  </si>
  <si>
    <t xml:space="preserve"> 1 credit per letter</t>
  </si>
  <si>
    <t>Authorship Credit</t>
  </si>
  <si>
    <t>List name of students</t>
  </si>
  <si>
    <t xml:space="preserve"> 1 credit per lecture</t>
  </si>
  <si>
    <t>Dates of Service</t>
  </si>
  <si>
    <t xml:space="preserve">All State and National Industry Related Committees </t>
  </si>
  <si>
    <t>1 credit per conference</t>
  </si>
  <si>
    <t>2 Credits</t>
  </si>
  <si>
    <t>3 Credits</t>
  </si>
  <si>
    <t xml:space="preserve">All Other Committees </t>
  </si>
  <si>
    <t>Varies</t>
  </si>
  <si>
    <t xml:space="preserve"> T and P; Faculty Search</t>
  </si>
  <si>
    <t>Gen. Ed; IRB; Faculty Senate; T&amp;P</t>
  </si>
  <si>
    <t>Committee Name and Level</t>
  </si>
  <si>
    <t>President of National Organization</t>
  </si>
  <si>
    <t>President of State or Regional Organization</t>
  </si>
  <si>
    <t>Levels-Officer, Board and Com Membership</t>
  </si>
  <si>
    <t xml:space="preserve">Member </t>
  </si>
  <si>
    <t>Each Appointment</t>
  </si>
  <si>
    <t>Officer (Name of Organization)</t>
  </si>
  <si>
    <t>Board Member (Name of Organization)</t>
  </si>
  <si>
    <t>Committee Member (Name of Organization)</t>
  </si>
  <si>
    <t>M or C</t>
  </si>
  <si>
    <t>Committee Name (Name of Organization)</t>
  </si>
  <si>
    <t xml:space="preserve">Credits </t>
  </si>
  <si>
    <t>Each Student Organization</t>
  </si>
  <si>
    <t>Name of Faculty Member</t>
  </si>
  <si>
    <t>2 credits per grant proposal</t>
  </si>
  <si>
    <t>Total Credits Grant 3</t>
  </si>
  <si>
    <t>Authorship Credit %</t>
  </si>
  <si>
    <t xml:space="preserve">Name of Award (Organization) </t>
  </si>
  <si>
    <t xml:space="preserve">Total Credits Grant </t>
  </si>
  <si>
    <t>Teaching Grant 1</t>
  </si>
  <si>
    <t xml:space="preserve">Conference </t>
  </si>
  <si>
    <t>Service Grant 1</t>
  </si>
  <si>
    <t xml:space="preserve"> </t>
  </si>
  <si>
    <t>Undergraduate Coordinator</t>
  </si>
  <si>
    <t>Name of Grant</t>
  </si>
  <si>
    <t>Name of Conference</t>
  </si>
  <si>
    <t xml:space="preserve">Total Upfront and Expenditure Credits Available </t>
  </si>
  <si>
    <t>Total Credits TEACHING</t>
  </si>
  <si>
    <t>sum 75%</t>
  </si>
  <si>
    <t>Total Credits 1</t>
  </si>
  <si>
    <t>Total Credits 2</t>
  </si>
  <si>
    <t>Total Teaching</t>
  </si>
  <si>
    <t>Total Research</t>
  </si>
  <si>
    <t xml:space="preserve">Total Service </t>
  </si>
  <si>
    <t>SERVICE</t>
  </si>
  <si>
    <t>Guidelines</t>
  </si>
  <si>
    <t>Total Teaching Score</t>
  </si>
  <si>
    <t>Total Research Score</t>
  </si>
  <si>
    <t>Total Service Score</t>
  </si>
  <si>
    <t>Teaching + Research  + Service + Other = Total Score for Year</t>
  </si>
  <si>
    <t>4.41 - 4.60</t>
  </si>
  <si>
    <t>4.61 - 4.80</t>
  </si>
  <si>
    <t>4.81 - 5.00</t>
  </si>
  <si>
    <t>4.00 - 4.20</t>
  </si>
  <si>
    <t>4.21 - 4.40</t>
  </si>
  <si>
    <t>Journal Credit Metrics can be found in TAB B</t>
  </si>
  <si>
    <t>Student Evaluation Mean Metrics can be found in TAB A</t>
  </si>
  <si>
    <t>Journal Ranking from TAB B</t>
  </si>
  <si>
    <r>
      <t>Note:</t>
    </r>
    <r>
      <rPr>
        <sz val="10"/>
        <rFont val="Arial"/>
        <family val="2"/>
      </rPr>
      <t xml:space="preserve"> Student and post-doc authors are not counted as authors when delegating authorship credit %</t>
    </r>
  </si>
  <si>
    <t>Member or Chair</t>
  </si>
  <si>
    <t>G.  Reviewing of RESEARCH OR SERVICE Oriented Journal Manuscripts and Books or Monographs</t>
  </si>
  <si>
    <t>1 Credit</t>
  </si>
  <si>
    <t>4  Credits</t>
  </si>
  <si>
    <t>5 Credits</t>
  </si>
  <si>
    <t>Salary Savings to Department After Course Coverage</t>
  </si>
  <si>
    <t xml:space="preserve">Textbook Chapter </t>
  </si>
  <si>
    <t>Authorship %</t>
  </si>
  <si>
    <t>Name of Textbook or Chapter</t>
  </si>
  <si>
    <t>Review 5</t>
  </si>
  <si>
    <t>Review 6</t>
  </si>
  <si>
    <t>Review 7</t>
  </si>
  <si>
    <t>Review 8</t>
  </si>
  <si>
    <t>Review 9</t>
  </si>
  <si>
    <t>Review 10</t>
  </si>
  <si>
    <t>Local</t>
  </si>
  <si>
    <t>Regional/State</t>
  </si>
  <si>
    <t>Monograph/Chapter</t>
  </si>
  <si>
    <t>X .5</t>
  </si>
  <si>
    <t>Texbook Author (First Edition)</t>
  </si>
  <si>
    <t>Textbook Editor (First Edtion)</t>
  </si>
  <si>
    <t>OR </t>
  </si>
  <si>
    <t>7979,  7980, 6903, 6905, 6910, 6940,6971, 7905</t>
  </si>
  <si>
    <t>Note: SCH for B. are provided by department</t>
  </si>
  <si>
    <t>Note: Course titles and hours for A. are provided by department</t>
  </si>
  <si>
    <t xml:space="preserve">Enter Work Assignment From 9 Month FAR (provided by department): </t>
  </si>
  <si>
    <t>HHP Mean Teaching Evaluation Metrics</t>
  </si>
  <si>
    <t>Grant 4</t>
  </si>
  <si>
    <t>Grant 5</t>
  </si>
  <si>
    <t>Student and post-doc presenters are not counted as presenters when delegating presentorship credit %</t>
  </si>
  <si>
    <t>Presenter Order</t>
  </si>
  <si>
    <t xml:space="preserve"> Author (First Edition)</t>
  </si>
  <si>
    <t>Editor (First Edtion)</t>
  </si>
  <si>
    <t>Maximum credits in 5a. B. capped at 50% of the three year average for credits earned in 5a A.+ 5a B.</t>
  </si>
  <si>
    <t>Ai. National Commentary, Editorial Articles</t>
  </si>
  <si>
    <t>PI: subtract credits negotiated with Co-PI, Co-I</t>
  </si>
  <si>
    <t>Enter number</t>
  </si>
  <si>
    <t>Co-PI, Co-I; add credits negotiated with PI</t>
  </si>
  <si>
    <t>List Citation: Book, Chapter</t>
  </si>
  <si>
    <t>credits</t>
  </si>
  <si>
    <t>List Grant Title and Agency for Each Review</t>
  </si>
  <si>
    <t>credits per grant proposal</t>
  </si>
  <si>
    <t>List Each Doctoral Student Full Name</t>
  </si>
  <si>
    <t>National or International</t>
  </si>
  <si>
    <r>
      <t>·</t>
    </r>
    <r>
      <rPr>
        <sz val="7"/>
        <rFont val="Times New Roman"/>
        <family val="1"/>
      </rPr>
      <t xml:space="preserve">         </t>
    </r>
    <r>
      <rPr>
        <sz val="11"/>
        <rFont val="Calibri"/>
        <family val="2"/>
      </rPr>
      <t>1.A. Instructor Credits On-line Courses: To be negotiated with Department Chair, using the following metrics</t>
    </r>
  </si>
  <si>
    <t>Instructor responsible for:</t>
  </si>
  <si>
    <r>
      <t>a.</t>
    </r>
    <r>
      <rPr>
        <sz val="7"/>
        <rFont val="Times New Roman"/>
        <family val="1"/>
      </rPr>
      <t xml:space="preserve">       </t>
    </r>
    <r>
      <rPr>
        <sz val="11"/>
        <rFont val="Calibri"/>
        <family val="2"/>
      </rPr>
      <t>.40          Content</t>
    </r>
  </si>
  <si>
    <r>
      <t>·</t>
    </r>
    <r>
      <rPr>
        <sz val="7"/>
        <rFont val="Times New Roman"/>
        <family val="1"/>
      </rPr>
      <t xml:space="preserve">         </t>
    </r>
    <r>
      <rPr>
        <sz val="11"/>
        <rFont val="Calibri"/>
        <family val="2"/>
      </rPr>
      <t>1.B. SCH On-line Courses: Negotiated with Department Chair using the following guidelines:</t>
    </r>
  </si>
  <si>
    <t>Full credits (using current multipliers: x.1 undergraduate; x.2 graduate) for 200 students; decrease multiplier by .01 for each 100 students above 200)</t>
  </si>
  <si>
    <t>TEACHING Distance Education Courses</t>
  </si>
  <si>
    <t>%</t>
  </si>
  <si>
    <t>Enter negotiated % of avail. Crdts</t>
  </si>
  <si>
    <t>Expenditure on HHP PhD Student Assistantships</t>
  </si>
  <si>
    <t>C. Research and Scholarly Books (updated editions of a book is negotiated with department chair)</t>
  </si>
  <si>
    <t>Dept. Undergrad/Grad  Curriculum</t>
  </si>
  <si>
    <r>
      <t>b.</t>
    </r>
    <r>
      <rPr>
        <sz val="7"/>
        <rFont val="Times New Roman"/>
        <family val="1"/>
      </rPr>
      <t xml:space="preserve">      </t>
    </r>
    <r>
      <rPr>
        <sz val="11"/>
        <rFont val="Calibri"/>
        <family val="2"/>
      </rPr>
      <t>.60          Instruction</t>
    </r>
  </si>
  <si>
    <t>Member Credits</t>
  </si>
  <si>
    <t>Chair Credits</t>
  </si>
  <si>
    <t>Author Citation and Name of Conference</t>
  </si>
  <si>
    <t>Author Credits</t>
  </si>
  <si>
    <t>Role, Name of Journal (Round)</t>
  </si>
  <si>
    <t>Nat/Int/University</t>
  </si>
  <si>
    <t>State/Regional/College</t>
  </si>
  <si>
    <t xml:space="preserve">List Each Doctoral Student </t>
  </si>
  <si>
    <t>Conference Credit</t>
  </si>
  <si>
    <t>Conference credit</t>
  </si>
  <si>
    <t xml:space="preserve">C. Student Evaluations         </t>
  </si>
  <si>
    <t>C. National or International Refereed and Invited Service Presentations, Workshops, and Webinars</t>
  </si>
  <si>
    <t>Letter of Recommendation for Students, Faculty &amp; Staff</t>
  </si>
  <si>
    <t>Curriculum; T&amp;P; FAC, CPI, GFC, Scholarship</t>
  </si>
  <si>
    <t>Graduation Marshall</t>
  </si>
  <si>
    <t>N/A</t>
  </si>
  <si>
    <t>·         Performing High Quality Teaching, Research, and Service</t>
  </si>
  <si>
    <t>·         Seeking External Funding to Support a Clear Research Agenda</t>
  </si>
  <si>
    <t>·         Educating the Next Generation of Scholars</t>
  </si>
  <si>
    <t>BOOKS/ Book Chapters.</t>
  </si>
  <si>
    <t>For all books or chapters, please include the ISBN number of the publication. Self-published books are not included.</t>
  </si>
  <si>
    <t>PUBLICATIONS.</t>
  </si>
  <si>
    <t>PRESENTATIONS.</t>
  </si>
  <si>
    <t>List the conference name (without acronyms) and date.</t>
  </si>
  <si>
    <t>GRANT EXPENDITURES.</t>
  </si>
  <si>
    <t>Timeframe: February 1 prior year through January 31 current year.</t>
  </si>
  <si>
    <t>TEACHING.</t>
  </si>
  <si>
    <t>APR Review by Department Committee</t>
  </si>
  <si>
    <t>The APR committee acts in an advisory capacity to the Department Chair. The committee reviews the documents line-by-line for errors, inconsistencies. The committee delivers this information to the Department Chair, who makes the final decision and consults directly with the faculty member. This committee also writes a report that specifies feedback to the Department Chair on recommendations for future changes to the APR.</t>
  </si>
  <si>
    <t xml:space="preserve">a.  Student Credit Hours (SCH): Summer (head-count courses only for which faculty are paid), Fall semester, </t>
  </si>
  <si>
    <t xml:space="preserve">     Spring semester enrollment as of February 15.</t>
  </si>
  <si>
    <t xml:space="preserve">     a novel research contribution to theory, methods, measurement, or analyses. All commentaries and concept</t>
  </si>
  <si>
    <t xml:space="preserve">    On a UF connected computer, follow the six steps below.</t>
  </si>
  <si>
    <t xml:space="preserve">         In the Author Box [above Example: O’Brian C*], type your last name [space] first initial* or first and second </t>
  </si>
  <si>
    <t xml:space="preserve">     3. Change the Timespan under Current Limits to the most recent five years. Click second bullet below </t>
  </si>
  <si>
    <t xml:space="preserve">     5. On the far right of the Results page, click Create Citation Report [printed in blue ink]. Confirm authorship</t>
  </si>
  <si>
    <t xml:space="preserve">         for all articles listed. If a Citation Report incorrectly lists an article that you did not publish, then refine</t>
  </si>
  <si>
    <t xml:space="preserve">         your results by selecting topics in General Categories [far left on screen], Subject Areas, and</t>
  </si>
  <si>
    <t xml:space="preserve">         Publication Years. If you Refine Results, then click Create Citation Report again.</t>
  </si>
  <si>
    <t>PROLOGUE</t>
  </si>
  <si>
    <t xml:space="preserve">1.  Department Chairs provide each faculty member with an individualized copy of the APR that includes data </t>
  </si>
  <si>
    <t xml:space="preserve">     within the Teaching and Organized Research Sections by the university deadline.</t>
  </si>
  <si>
    <t>2.  Faculty members are responsible for the accuracy and completion of the APR by the deadlines established</t>
  </si>
  <si>
    <t xml:space="preserve">     by the university and their department. The Department Chair notifies faculty members of these relevant dates.</t>
  </si>
  <si>
    <t>3.  Faculty members’ APR are submitted and reviewed in accordance with their department’s by-laws.</t>
  </si>
  <si>
    <t>4.  Timeframe for data:  In general, the fall and spring semesters of the current academic year.</t>
  </si>
  <si>
    <t xml:space="preserve">1) Subtract authors who are students, post-doctoral fellows; 2) if you are lead/ first author, 100% credit;  </t>
  </si>
  <si>
    <r>
      <t xml:space="preserve">(Note:  75% credit is shared among </t>
    </r>
    <r>
      <rPr>
        <u/>
        <sz val="10"/>
        <rFont val="Arial"/>
        <family val="2"/>
      </rPr>
      <t>all</t>
    </r>
    <r>
      <rPr>
        <sz val="10"/>
        <rFont val="Arial"/>
        <family val="2"/>
      </rPr>
      <t xml:space="preserve"> secondary authors, even those outside department/ college/ university).</t>
    </r>
  </si>
  <si>
    <t>c.  New Course. Courses that have never been taught in HHP; they have been developed from non-existent status</t>
  </si>
  <si>
    <t xml:space="preserve">     through publication in catalog. No credit for other situations.</t>
  </si>
  <si>
    <t>The College of Health and Human Performance Annual Performance Report (APR) reflects the commitment to providing the highest quality educational experiences to our students and to documenting excellence in scholarship and research. The APR seeks to assess the extent to which faculty members contribute to these academic goals of the college while taking into consideration their specific assignment. This instrument records accomplishments in:</t>
  </si>
  <si>
    <t>The department chair may use the APR and other relevant materials of faculty members to conduct and complete their Annual Performance Evaluation and for merit raises, in accordance with the department’s by-laws and the Collective Bargaining Agreement of UF and the United Faculty of Florida. APR credits will be used as one of the bases for proactive retention raises and research incentive awards.</t>
  </si>
  <si>
    <t>Instructions for content used in multiple sections:</t>
  </si>
  <si>
    <t>Instructions Within Specific Sections:</t>
  </si>
  <si>
    <t>a.  Research timeframe: March 1 prior AY through February 28 current AY.</t>
  </si>
  <si>
    <t>b.  Research articles typically include methods and results section reporting data or findings, or that describes</t>
  </si>
  <si>
    <t xml:space="preserve">3) if you are not lead/ first author, allocate the amount of credit of 75% based on your contribution to the product. </t>
  </si>
  <si>
    <t>Editor/Editor-in-chief (20 Credit Journal)</t>
  </si>
  <si>
    <t>Associate Editor (20 Credit Journal)</t>
  </si>
  <si>
    <t>Journal Ranking from TAB B (for credit per peer reviewed article)</t>
  </si>
  <si>
    <t>20 Credit Journal</t>
  </si>
  <si>
    <t>Journals:</t>
  </si>
  <si>
    <t xml:space="preserve">Science </t>
  </si>
  <si>
    <t xml:space="preserve">Social Science </t>
  </si>
  <si>
    <r>
      <t xml:space="preserve">Contemporary </t>
    </r>
    <r>
      <rPr>
        <b/>
        <i/>
        <sz val="9"/>
        <color rgb="FF000000"/>
        <rFont val="Calibri"/>
        <family val="2"/>
      </rPr>
      <t xml:space="preserve"> h-index</t>
    </r>
    <r>
      <rPr>
        <b/>
        <i/>
        <vertAlign val="superscript"/>
        <sz val="9"/>
        <color rgb="FF000000"/>
        <rFont val="Calibri"/>
        <family val="2"/>
      </rPr>
      <t>2</t>
    </r>
  </si>
  <si>
    <t>D. ISI Citations for the Previous Calendar Year</t>
  </si>
  <si>
    <t xml:space="preserve">     7. Concerning the number of ISI citations, an upper limit of 200 is set for the previous calendar year.  Each</t>
  </si>
  <si>
    <t xml:space="preserve">      </t>
  </si>
  <si>
    <t>a.      Service: Summer, Fall semester, Spring semester.</t>
  </si>
  <si>
    <t>b.      Service: credits are limited to a maximum of 80 per year.</t>
  </si>
  <si>
    <t xml:space="preserve">         citation will count as 1 credit up to a maximum of 200.  Record the total number in Section D of Research.</t>
  </si>
  <si>
    <t>b.  Teaching Evaluation:  Fall semester, Spring semester (evaluation data to be input by Dept. O.M.</t>
  </si>
  <si>
    <t>A. Departmental Positions/Coordinators</t>
  </si>
  <si>
    <t>1. Instructional Activity</t>
  </si>
  <si>
    <t>2. Other Instructional and Thesis and Dissertation Activity</t>
  </si>
  <si>
    <t>Activity</t>
  </si>
  <si>
    <t>Requested Credits</t>
  </si>
  <si>
    <t xml:space="preserve">         Timespan, and insert the years below for the current APR evaluation year. </t>
  </si>
  <si>
    <t>Savings to Department From Teaching Buyouts</t>
  </si>
  <si>
    <t>Service and Administration</t>
  </si>
  <si>
    <t>Program Coordinator</t>
  </si>
  <si>
    <t>Associate Chair</t>
  </si>
  <si>
    <t>Equal to FAR Assisgnment</t>
  </si>
  <si>
    <t xml:space="preserve"> Committee Levels</t>
  </si>
  <si>
    <t xml:space="preserve">M. Participation in Professional Organizations </t>
  </si>
  <si>
    <t>B. Student Group Advisorships</t>
  </si>
  <si>
    <t>C. Mentor for Junior Faculty Member</t>
  </si>
  <si>
    <t>D. Credits Negotiated with Department Chair</t>
  </si>
  <si>
    <t>University Approved Sabattical</t>
  </si>
  <si>
    <t>Leave of Absence (Paid)</t>
  </si>
  <si>
    <t>Annual/Sick Leave</t>
  </si>
  <si>
    <t>A. Grants and Contracts Awarded as Principal Investigator</t>
  </si>
  <si>
    <t xml:space="preserve">Name of Grant; PI- YOUR NAME; Co-PI- NAME(s). Granting agency. </t>
  </si>
  <si>
    <t>Enter Credits</t>
  </si>
  <si>
    <t>Number of credits SUBTRACTED from PI to be given to Co-PIs, Co-Is based on contribution</t>
  </si>
  <si>
    <t xml:space="preserve">Up front credit is given annually </t>
  </si>
  <si>
    <t xml:space="preserve"> C. Grants and Contracts Submitted </t>
  </si>
  <si>
    <t xml:space="preserve">Name of Grant; HHP PI- NAME; Co-PI- YOUR NAME. Granting agency. </t>
  </si>
  <si>
    <t>Role (Co-PI or Co-I)</t>
  </si>
  <si>
    <t>Credits From PI</t>
  </si>
  <si>
    <t xml:space="preserve">PI, Co-PI, Grant 2 Submission, Agency </t>
  </si>
  <si>
    <t>E. ISI Citations to Service Manuscripts Published in Past Five Years</t>
  </si>
  <si>
    <t xml:space="preserve">Up front credit is given annually for the PI </t>
  </si>
  <si>
    <t>List Each Undergraduate Scholars, Honors Portfolio Student</t>
  </si>
  <si>
    <t xml:space="preserve">Total Credits 2.A. </t>
  </si>
  <si>
    <t xml:space="preserve">B. Member of Graduate Committees </t>
  </si>
  <si>
    <t>C. Intensive or Gordon Rule Course</t>
  </si>
  <si>
    <t>D. Refereed National Teaching Articles</t>
  </si>
  <si>
    <t>E. National or International Refereed and Invited Teaching Presentations</t>
  </si>
  <si>
    <t>G. ISI Citations to Teaching Manuscripts Published in Past Five Years</t>
  </si>
  <si>
    <t xml:space="preserve">H. Teaching Awards </t>
  </si>
  <si>
    <t>I.  Reviewing of Teaching Journal Manuscripts</t>
  </si>
  <si>
    <t>J.  Reviewing of Teaching Grants</t>
  </si>
  <si>
    <t xml:space="preserve">K. Reviewing of Conference Teaching Abstracts </t>
  </si>
  <si>
    <t>L. Teaching and Training Grants and Contracts Awarded</t>
  </si>
  <si>
    <t xml:space="preserve">M. Teaching Grants and Contracts Submitted </t>
  </si>
  <si>
    <t>N. Invited Class Lectures at UF</t>
  </si>
  <si>
    <t xml:space="preserve">Total Credits 2.P. </t>
  </si>
  <si>
    <t xml:space="preserve">2. In the Basic Search text box, type your last name AND select the Author tab in the index: </t>
  </si>
  <si>
    <t xml:space="preserve">     papers should be reported in section 4a.Ai and all commentary/concept presentations should be</t>
  </si>
  <si>
    <t xml:space="preserve">     recorded in 5C.</t>
  </si>
  <si>
    <t xml:space="preserve">    Finding your number of citations on Web of Knowledge published by Thomas Reuters</t>
  </si>
  <si>
    <t>D. Graduate Student Research Courses</t>
  </si>
  <si>
    <t>Total Credits 1.D.</t>
  </si>
  <si>
    <t>Total Credits 1.A.-D.</t>
  </si>
  <si>
    <t>Total Credits 2.G.</t>
  </si>
  <si>
    <t>Total Credits 2.K.</t>
  </si>
  <si>
    <t xml:space="preserve">Total Credits 2.L. </t>
  </si>
  <si>
    <t>Total Credits 2.O.</t>
  </si>
  <si>
    <t>3a. Department Funded Research</t>
  </si>
  <si>
    <t>A. Refereed National Research Articles</t>
  </si>
  <si>
    <t>Total Credits 3.a.A+Ai.</t>
  </si>
  <si>
    <t xml:space="preserve">Total Credits 3a.B. </t>
  </si>
  <si>
    <t>Total Credits 3a. C.</t>
  </si>
  <si>
    <t xml:space="preserve">Total Credits 3a.D. </t>
  </si>
  <si>
    <t>Total Credits 3a.E.</t>
  </si>
  <si>
    <t xml:space="preserve">Maximum credits in 3a. F.  capped at 50% of the three year average for credits earned in 3a A.+ 3a B. </t>
  </si>
  <si>
    <t>Total Credits 3a. G.</t>
  </si>
  <si>
    <t>Total Credits 3a. H</t>
  </si>
  <si>
    <t>Maximum credits in 3a. G. are capped at 50% of the three year average for credits earned in 3a A.+ 3a B.</t>
  </si>
  <si>
    <t>Total Credits 3a.I</t>
  </si>
  <si>
    <t>Total Credits 3a. A - I</t>
  </si>
  <si>
    <t>3b.  Externally Funded/Sponsored Activities</t>
  </si>
  <si>
    <t>Total Credits 3b.A.</t>
  </si>
  <si>
    <t>Total Credits 3b.C.</t>
  </si>
  <si>
    <t>Total Credits 3b.</t>
  </si>
  <si>
    <t>4. Discipline Related/Community/State/National/Professional Organizations</t>
  </si>
  <si>
    <t>Total Credits 4.A.</t>
  </si>
  <si>
    <t>Total Credits 4.B.</t>
  </si>
  <si>
    <t>Total Credits 4.C.</t>
  </si>
  <si>
    <t>Total Credits 4.D.</t>
  </si>
  <si>
    <t>Total Credits 4.E.</t>
  </si>
  <si>
    <t>Total Credits 4.F.</t>
  </si>
  <si>
    <t xml:space="preserve">Total Credits 4.G. </t>
  </si>
  <si>
    <t>Total Credits 4.H.</t>
  </si>
  <si>
    <t>Total Credits 4.I.</t>
  </si>
  <si>
    <t xml:space="preserve">Total Credits 4.J. </t>
  </si>
  <si>
    <t>Total Credits 4.K.</t>
  </si>
  <si>
    <t>Total Credits 4.L.</t>
  </si>
  <si>
    <t>Total Credits 4.M.</t>
  </si>
  <si>
    <t>Total Credits 4. A.- M.</t>
  </si>
  <si>
    <t>5. UF/HHP/Department Adminstration</t>
  </si>
  <si>
    <t>Total Credits 5.A.</t>
  </si>
  <si>
    <t>Total Credits 5.B.</t>
  </si>
  <si>
    <t>Total Credits 5. A.-B.</t>
  </si>
  <si>
    <t>6. University Governance</t>
  </si>
  <si>
    <t xml:space="preserve">Total Credits 6.C. </t>
  </si>
  <si>
    <t xml:space="preserve">Total Credits 6.D. </t>
  </si>
  <si>
    <t>Total Credits 6.B</t>
  </si>
  <si>
    <t xml:space="preserve">3. Change the Timespan under Current Limits to the most recent five years. Click second bullet below </t>
  </si>
  <si>
    <t>4. Click the BLUE Search button</t>
  </si>
  <si>
    <t xml:space="preserve">         your results by selecting topics in General Categories [far left on screen] and Subject Areas. </t>
  </si>
  <si>
    <t xml:space="preserve">         If you Refine Results, then click Create Citation Report again.</t>
  </si>
  <si>
    <t xml:space="preserve">    1. Visit Web of Knowledge from a UF connected computer:</t>
  </si>
  <si>
    <t>www.webofknowledge.com</t>
  </si>
  <si>
    <t>8.  Sabbatical/Leave of Absence</t>
  </si>
  <si>
    <t>Total Credits Sab-LOA</t>
  </si>
  <si>
    <t>Total Sabbatical or LOA</t>
  </si>
  <si>
    <t>SAB-LOA</t>
  </si>
  <si>
    <t xml:space="preserve"> Data are available through ISI Web of Science - Create Citation Report function- SEE TAB D for INSTRUCTIONS</t>
  </si>
  <si>
    <r>
      <t>c.  Section D:</t>
    </r>
    <r>
      <rPr>
        <b/>
        <sz val="10"/>
        <rFont val="Arial"/>
        <family val="2"/>
      </rPr>
      <t xml:space="preserve"> ISI Citations for the Previous Calendar Year - see TAB D for step-by-step instructions</t>
    </r>
  </si>
  <si>
    <t xml:space="preserve">     2. Click Web of Science: [first tab on top]</t>
  </si>
  <si>
    <t xml:space="preserve">     4. Click the blue Search button</t>
  </si>
  <si>
    <t xml:space="preserve">         initials*. Be sure that you include an * for a full citation search. Select the "Author" tab in the index.</t>
  </si>
  <si>
    <t xml:space="preserve">     6. On the far right of the Citation Report page, record the total number of citations received from the </t>
  </si>
  <si>
    <t xml:space="preserve">          previous calendar year and enter it on your APR.</t>
  </si>
  <si>
    <t>2019 APR use 2013-2017 and count number of citations received in 2018</t>
  </si>
  <si>
    <t xml:space="preserve">A PDF version of these instructions is available on the College website where the APR is located. </t>
  </si>
  <si>
    <t>Name and Number of Course</t>
  </si>
  <si>
    <t>Total Credits 3b.B.</t>
  </si>
  <si>
    <t>Allocated Credits to Co-PI and Co-I (SUBTRACTED FROM TOTAL and ENTERED IN 3b.B. OF CO-PI or CO-I)</t>
  </si>
  <si>
    <t>B. Grants and Contract Credits  as Co-PI or Co-I allocated from an HHP PI</t>
  </si>
  <si>
    <t>Credits Negotiated with Department Chair for Participation in Professional Organizations</t>
  </si>
  <si>
    <t>B. Credits Negotiated or Awarded by Department Chair for UF, HHP, Department Administration</t>
  </si>
  <si>
    <t>Book 1</t>
  </si>
  <si>
    <t>Award 1</t>
  </si>
  <si>
    <t>Review 1</t>
  </si>
  <si>
    <t>Credit per conference</t>
  </si>
  <si>
    <t>Do not list name of person- list description and date</t>
  </si>
  <si>
    <t xml:space="preserve">Total Credits 6. A. - 6.D. </t>
  </si>
  <si>
    <t xml:space="preserve">HHP Author A, Author  B (2018). </t>
  </si>
  <si>
    <r>
      <rPr>
        <sz val="10"/>
        <rFont val="Arial"/>
        <family val="34"/>
      </rPr>
      <t>Lead/First Author</t>
    </r>
  </si>
  <si>
    <r>
      <rPr>
        <sz val="10"/>
        <rFont val="Arial"/>
        <family val="34"/>
      </rPr>
      <t>100%</t>
    </r>
  </si>
  <si>
    <r>
      <rPr>
        <sz val="10"/>
        <rFont val="Arial"/>
        <family val="34"/>
      </rPr>
      <t>Co-Authors</t>
    </r>
  </si>
  <si>
    <r>
      <rPr>
        <sz val="9"/>
        <rFont val="Arial"/>
        <family val="34"/>
      </rPr>
      <t>Split 75% of full  credit</t>
    </r>
  </si>
  <si>
    <t>Credit:
Refereed</t>
  </si>
  <si>
    <t>Edition:</t>
  </si>
  <si>
    <t>Refereed Article</t>
  </si>
  <si>
    <t>Commentary Article</t>
  </si>
  <si>
    <r>
      <rPr>
        <b/>
        <sz val="11"/>
        <rFont val="Calibri"/>
        <family val="34"/>
      </rPr>
      <t>Distinguished Impact</t>
    </r>
  </si>
  <si>
    <r>
      <rPr>
        <b/>
        <sz val="11"/>
        <rFont val="Calibri"/>
        <family val="34"/>
      </rPr>
      <t>High Impact</t>
    </r>
  </si>
  <si>
    <r>
      <rPr>
        <sz val="11"/>
        <rFont val="Calibri"/>
        <family val="34"/>
      </rPr>
      <t>Top Third &lt; Top10%</t>
    </r>
  </si>
  <si>
    <r>
      <rPr>
        <b/>
        <sz val="11"/>
        <rFont val="Calibri"/>
        <family val="34"/>
      </rPr>
      <t>Medium Impact</t>
    </r>
  </si>
  <si>
    <r>
      <rPr>
        <sz val="11"/>
        <rFont val="Calibri"/>
        <family val="34"/>
      </rPr>
      <t>Middle Third</t>
    </r>
  </si>
  <si>
    <r>
      <rPr>
        <b/>
        <sz val="11"/>
        <rFont val="Calibri"/>
        <family val="34"/>
      </rPr>
      <t>Low Impact</t>
    </r>
  </si>
  <si>
    <r>
      <rPr>
        <sz val="11"/>
        <rFont val="Calibri"/>
        <family val="34"/>
      </rPr>
      <t>Lower Third or None</t>
    </r>
  </si>
  <si>
    <t>Note:</t>
  </si>
  <si>
    <t>40 - 70 Credit Journal</t>
  </si>
  <si>
    <t>70 - 40 Credit Journal</t>
  </si>
  <si>
    <t>Editor/Editor-in-chief (40-70 Credit Journal)</t>
  </si>
  <si>
    <t>Associate Editor (40-70 Credit Journal)</t>
  </si>
  <si>
    <t>Top 10%</t>
  </si>
  <si>
    <t>AUTHORSHIP CREDIT:</t>
  </si>
  <si>
    <t>Author A [HHP], Author B [2019]</t>
  </si>
  <si>
    <t>Author A [HHP Student], Author B [2019]</t>
  </si>
  <si>
    <t>2020 APR use 2014-2018 and count number of citations received in 2019</t>
  </si>
  <si>
    <r>
      <t xml:space="preserve">1. Visit Web of Knowledge </t>
    </r>
    <r>
      <rPr>
        <b/>
        <sz val="14"/>
        <color rgb="FFFF0000"/>
        <rFont val="Arial"/>
        <family val="2"/>
      </rPr>
      <t>from a UF connected computer</t>
    </r>
    <r>
      <rPr>
        <b/>
        <sz val="12"/>
        <rFont val="Arial"/>
        <family val="2"/>
      </rPr>
      <t xml:space="preserve">: www.webofknowledge.com   </t>
    </r>
  </si>
  <si>
    <r>
      <t>6. On the far right of the Citation Report page, record the total number of citations received</t>
    </r>
    <r>
      <rPr>
        <b/>
        <u/>
        <sz val="11"/>
        <color rgb="FFFF0000"/>
        <rFont val="Arial"/>
        <family val="2"/>
      </rPr>
      <t xml:space="preserve"> from the previous calendar year</t>
    </r>
    <r>
      <rPr>
        <b/>
        <sz val="11"/>
        <rFont val="Arial"/>
        <family val="2"/>
      </rPr>
      <t xml:space="preserve"> and enter it on your APR.  </t>
    </r>
  </si>
  <si>
    <t xml:space="preserve">*For Publish or Perish Journal Ranking use the Following: </t>
  </si>
  <si>
    <r>
      <t xml:space="preserve">2 </t>
    </r>
    <r>
      <rPr>
        <i/>
        <sz val="11"/>
        <rFont val="Calibri"/>
        <family val="2"/>
      </rPr>
      <t xml:space="preserve">H- index </t>
    </r>
    <r>
      <rPr>
        <sz val="11"/>
        <rFont val="Calibri"/>
        <family val="2"/>
      </rPr>
      <t>value</t>
    </r>
    <r>
      <rPr>
        <i/>
        <sz val="11"/>
        <rFont val="Calibri"/>
        <family val="2"/>
      </rPr>
      <t xml:space="preserve"> </t>
    </r>
    <r>
      <rPr>
        <sz val="11"/>
        <rFont val="Calibri"/>
        <family val="2"/>
      </rPr>
      <t>for the 5-year period as noted below. Use Harzing’s Publish or Perish software</t>
    </r>
  </si>
  <si>
    <t>H index - Journal search</t>
  </si>
  <si>
    <t xml:space="preserve">To find the h index for the journal a research article has been publish in, first you have to download the H Harzing index from https://harzing.com/resources/publish-or-perish. Then on the top left menu, you click on search and then select "New Google Scholar search". Then, in the publication name box you type the title of the journal, and on the right hand side of the screen you type the years 2014-2018. Then you hit search. The results will populate on the bottom left box circled in red in the screen shot available here.  You have to use the H index number to allocate the pertinent APR points. </t>
  </si>
  <si>
    <t>2021 APR use 2015-2019 and count number of citations received in 2020</t>
  </si>
  <si>
    <t xml:space="preserve">This instrument applies only to the Departments of HEB, SPM and THEM. </t>
  </si>
  <si>
    <t>Report citation with DOI or page numbers.</t>
  </si>
  <si>
    <t>JCR Social Science</t>
  </si>
  <si>
    <t>JCR Science</t>
  </si>
  <si>
    <r>
      <t>5-Year Impact Factor</t>
    </r>
    <r>
      <rPr>
        <b/>
        <vertAlign val="superscript"/>
        <sz val="12"/>
        <color rgb="FF9C6500"/>
        <rFont val="Calibri"/>
        <family val="2"/>
        <scheme val="minor"/>
      </rPr>
      <t>1</t>
    </r>
  </si>
  <si>
    <r>
      <t>5-Year Impact Factor</t>
    </r>
    <r>
      <rPr>
        <b/>
        <vertAlign val="superscript"/>
        <sz val="12"/>
        <color rgb="FF006100"/>
        <rFont val="Calibri"/>
        <family val="2"/>
        <scheme val="minor"/>
      </rPr>
      <t>1</t>
    </r>
  </si>
  <si>
    <r>
      <rPr>
        <vertAlign val="superscript"/>
        <sz val="11"/>
        <color theme="1"/>
        <rFont val="Calibri"/>
        <family val="2"/>
        <scheme val="minor"/>
      </rPr>
      <t>1</t>
    </r>
    <r>
      <rPr>
        <sz val="11"/>
        <color theme="1"/>
        <rFont val="Calibri"/>
        <family val="2"/>
        <scheme val="minor"/>
      </rPr>
      <t xml:space="preserve"> Journal Citation Reports 5-year Impact Factors are new values reported in June 2020.</t>
    </r>
  </si>
  <si>
    <t>2.85 to 5.20</t>
  </si>
  <si>
    <t>1.55 to 2.84</t>
  </si>
  <si>
    <t>≤1.54</t>
  </si>
  <si>
    <t>≥ 5.21</t>
  </si>
  <si>
    <t>≥ 4.13</t>
  </si>
  <si>
    <t>2.45 to 4.12</t>
  </si>
  <si>
    <t>1.39 to 2.44</t>
  </si>
  <si>
    <t>≤1.38</t>
  </si>
  <si>
    <t>≥ 60</t>
  </si>
  <si>
    <t>≥ 44</t>
  </si>
  <si>
    <t>32 to 59</t>
  </si>
  <si>
    <t>23 to 43</t>
  </si>
  <si>
    <t xml:space="preserve"> 14 to 31</t>
  </si>
  <si>
    <t>10 to 22</t>
  </si>
  <si>
    <t>≤ 13</t>
  </si>
  <si>
    <t>≤ 9</t>
  </si>
  <si>
    <t>Note: SCH for D. are provided by department</t>
  </si>
  <si>
    <t xml:space="preserve">     approximately 5/15/22)</t>
  </si>
  <si>
    <t>2023 APR use 2017-2021</t>
  </si>
  <si>
    <t>Note: Starting in 2021-2022</t>
  </si>
  <si>
    <r>
      <rPr>
        <b/>
        <sz val="11"/>
        <rFont val="Arial"/>
        <family val="2"/>
      </rPr>
      <t>Doctoral Students</t>
    </r>
    <r>
      <rPr>
        <sz val="10"/>
        <rFont val="Arial"/>
        <family val="2"/>
      </rPr>
      <t xml:space="preserve">
Supervision of PhD students as the Chair will be awarded 10 points per year and 30 points in the year of graduation.
When there are Co-Chairs: The main Chair will receive 7.5 points per year; Co-chair 2.5 points per year; 22.5 points for Chair and 7.5 points for co-chair in year of graduation. 
The chair or co-chairs reserve the right to allocate their points by reducing their own and giving points to committee members who made exceptional contributions.</t>
    </r>
  </si>
  <si>
    <r>
      <rPr>
        <b/>
        <sz val="11"/>
        <rFont val="Arial"/>
        <family val="2"/>
      </rPr>
      <t>MS Students</t>
    </r>
    <r>
      <rPr>
        <sz val="10"/>
        <rFont val="Arial"/>
        <family val="2"/>
      </rPr>
      <t xml:space="preserve">
Award advisor 1 point per year for MS students regardless the choice of Thesis, Professional Paper or Non-thesis choice</t>
    </r>
  </si>
  <si>
    <r>
      <rPr>
        <b/>
        <sz val="11"/>
        <rFont val="Arial"/>
        <family val="2"/>
      </rPr>
      <t>MS Thesis</t>
    </r>
    <r>
      <rPr>
        <sz val="10"/>
        <rFont val="Arial"/>
        <family val="2"/>
      </rPr>
      <t xml:space="preserve">
Award Chair 20 points in year of graduation. 
When there are Co-Chairs: The main Chair will receive 75% of 20 points in year of graduation;  and Co-chair 25% of 20 points in year of graduation. The chair or co-chairs reserve the right to allocate their points by reducing their own and giving points to committee members who made exceptional contributions.
The chair or co-chairs reserve the right to allocate their points by reducing their own and giving points to committee members who made exceptional contributions.</t>
    </r>
  </si>
  <si>
    <r>
      <rPr>
        <b/>
        <sz val="11"/>
        <rFont val="Arial"/>
        <family val="2"/>
      </rPr>
      <t>MS Non-Thesis</t>
    </r>
    <r>
      <rPr>
        <sz val="10"/>
        <rFont val="Arial"/>
        <family val="2"/>
      </rPr>
      <t xml:space="preserve">
Chair of MS non-Thesis will receive 3 points in year of graduation; back to teaching from advising</t>
    </r>
  </si>
  <si>
    <r>
      <rPr>
        <b/>
        <sz val="11"/>
        <rFont val="Arial"/>
        <family val="2"/>
      </rPr>
      <t xml:space="preserve">MS Professional Paper
</t>
    </r>
    <r>
      <rPr>
        <sz val="10"/>
        <rFont val="Arial"/>
        <family val="2"/>
      </rPr>
      <t>Award 14 points in year of graduation for Chair. The chair reserves the right to allocate their points by reducing their own and giving points to committee members who made exceptional contributions.</t>
    </r>
  </si>
  <si>
    <r>
      <rPr>
        <b/>
        <sz val="11"/>
        <rFont val="Arial"/>
        <family val="2"/>
      </rPr>
      <t xml:space="preserve">PhD &amp; MS Thesis/Professional Paper Committee Members
</t>
    </r>
    <r>
      <rPr>
        <sz val="10"/>
        <rFont val="Arial"/>
        <family val="2"/>
      </rPr>
      <t>Award 3 points as serving as a committee for Phd in year of graduation; 1 point as for serving on MS these/professional paper committee in year of graduation.</t>
    </r>
  </si>
  <si>
    <r>
      <rPr>
        <b/>
        <sz val="11"/>
        <rFont val="Arial"/>
        <family val="2"/>
      </rPr>
      <t xml:space="preserve">Undergraduate Honors &amp; USP Student
</t>
    </r>
    <r>
      <rPr>
        <sz val="10"/>
        <rFont val="Arial"/>
        <family val="2"/>
      </rPr>
      <t>Award 5 points in year of graduation</t>
    </r>
  </si>
  <si>
    <r>
      <t xml:space="preserve">Credits awarded </t>
    </r>
    <r>
      <rPr>
        <b/>
        <u/>
        <sz val="10"/>
        <rFont val="Arial"/>
        <family val="2"/>
      </rPr>
      <t>annualy</t>
    </r>
  </si>
  <si>
    <r>
      <t xml:space="preserve">Credits awarded </t>
    </r>
    <r>
      <rPr>
        <b/>
        <u/>
        <sz val="10"/>
        <rFont val="Arial"/>
        <family val="2"/>
      </rPr>
      <t>year of graduation</t>
    </r>
  </si>
  <si>
    <t>Credits annually regardless of thesis/professional paper, non-thesis</t>
  </si>
  <si>
    <t>Credits awarded in year of graduation only</t>
  </si>
  <si>
    <t>(MS Thesis)</t>
  </si>
  <si>
    <t>(MS Non-Thesis)</t>
  </si>
  <si>
    <t>(MS Professional Paper)</t>
  </si>
  <si>
    <t>2024 APR use 2018-2022</t>
  </si>
  <si>
    <t>Award 3</t>
  </si>
  <si>
    <t>HHP ANNUAL PERFORMANCE REPORT 2024-2025</t>
  </si>
  <si>
    <t>2025 APR use 2019-2023</t>
  </si>
  <si>
    <t xml:space="preserve">Spring 2025 Courses </t>
  </si>
  <si>
    <t>Undergraduate Spring 2025 SCH</t>
  </si>
  <si>
    <t>Graduate Spring 2025 SCH</t>
  </si>
  <si>
    <t>Spring 2025 (entered by Dept Chair in May 2025)</t>
  </si>
  <si>
    <t>Spring 2025 Courses</t>
  </si>
  <si>
    <t>Fall 2024 Courses</t>
  </si>
  <si>
    <t>Undergraduate Fall 2024 SCH</t>
  </si>
  <si>
    <t>Graduate Fall 2024 SCH</t>
  </si>
  <si>
    <t>Fall 2024</t>
  </si>
  <si>
    <t>Summer 2024 Courses</t>
  </si>
  <si>
    <t>2024 Citations of papers from 2019-2023</t>
  </si>
  <si>
    <t>For the 2025 APR, report the number of citations in 2024 of papers published between 2019-2023</t>
  </si>
  <si>
    <t>For the 2024 APR, report the number of citations in 2023 of papers published between 2018-2022</t>
  </si>
  <si>
    <t>For the 2023 APR, report the number of citations in 2022 of papers published between 2017-2021</t>
  </si>
  <si>
    <r>
      <rPr>
        <b/>
        <sz val="10"/>
        <rFont val="Arial"/>
        <family val="2"/>
      </rPr>
      <t xml:space="preserve"> .2</t>
    </r>
    <r>
      <rPr>
        <sz val="10"/>
        <rFont val="Arial"/>
        <family val="2"/>
      </rPr>
      <t xml:space="preserve"> credits per letter</t>
    </r>
  </si>
  <si>
    <r>
      <rPr>
        <i/>
        <sz val="10"/>
        <rFont val="Arial"/>
        <family val="2"/>
      </rPr>
      <t xml:space="preserve">Notes: </t>
    </r>
    <r>
      <rPr>
        <sz val="10"/>
        <rFont val="Arial"/>
        <family val="2"/>
      </rPr>
      <t>Report full previous calendar year citations as indicated in JCR Citation Report for articles published in last five years</t>
    </r>
  </si>
  <si>
    <r>
      <t xml:space="preserve">Savings to Department From </t>
    </r>
    <r>
      <rPr>
        <b/>
        <sz val="10"/>
        <rFont val="Arial"/>
        <family val="2"/>
      </rPr>
      <t xml:space="preserve">Teaching </t>
    </r>
    <r>
      <rPr>
        <sz val="10"/>
        <rFont val="Arial"/>
        <family val="2"/>
      </rPr>
      <t>Buyouts</t>
    </r>
  </si>
  <si>
    <t>2024 Citations to 2019-2023 Publications</t>
  </si>
  <si>
    <t>Award 4</t>
  </si>
  <si>
    <r>
      <rPr>
        <i/>
        <sz val="10"/>
        <rFont val="Arial"/>
        <family val="2"/>
      </rPr>
      <t>Notes:</t>
    </r>
    <r>
      <rPr>
        <sz val="10"/>
        <rFont val="Arial"/>
        <family val="2"/>
      </rPr>
      <t xml:space="preserve"> Must present documentation and obtain approval from Dept. Chair in advance of APR submission. </t>
    </r>
  </si>
  <si>
    <r>
      <t xml:space="preserve">Savings to Department From </t>
    </r>
    <r>
      <rPr>
        <b/>
        <sz val="10"/>
        <rFont val="Arial"/>
        <family val="2"/>
      </rPr>
      <t>Teaching</t>
    </r>
    <r>
      <rPr>
        <sz val="10"/>
        <rFont val="Arial"/>
        <family val="2"/>
      </rPr>
      <t xml:space="preserve"> Buyouts</t>
    </r>
  </si>
  <si>
    <t>F. Teaching Books and Textbooks (updated editions of a book is negotiated with department chair)</t>
  </si>
  <si>
    <t>O. Development of new course  (10 credits for each new course developed once appearing in Under or Grad Catalog)</t>
  </si>
  <si>
    <t>Enter student evaluation scores from each fall and spring course and credit allocations for each course with over a 4.00 “Mean” score.  The “Mean” score will be pulled from GatorRater question #10:  “Overall Rating of Instructor”, or computed as the mean of responses to GatorEvals “Instructor Evaluation Questions” #3-8.</t>
  </si>
  <si>
    <t>If Co-Chair exist</t>
  </si>
  <si>
    <t>List Each Non-Thesis Student</t>
  </si>
  <si>
    <t>A. PhD and MS Training and Teaching - Chair of Committee</t>
  </si>
  <si>
    <t>List Each Professional Paper Student</t>
  </si>
  <si>
    <t>List Each MS Thesis Student</t>
  </si>
  <si>
    <r>
      <t xml:space="preserve">*maximum total of 50 points (2pts / reviewed article) inclusive of </t>
    </r>
    <r>
      <rPr>
        <b/>
        <sz val="10"/>
        <rFont val="Arial"/>
        <family val="2"/>
      </rPr>
      <t>Teaching</t>
    </r>
    <r>
      <rPr>
        <sz val="10"/>
        <rFont val="Arial"/>
        <family val="2"/>
      </rPr>
      <t xml:space="preserve">: Section 2 - I / </t>
    </r>
    <r>
      <rPr>
        <b/>
        <sz val="10"/>
        <rFont val="Arial"/>
        <family val="2"/>
      </rPr>
      <t>Research</t>
    </r>
    <r>
      <rPr>
        <sz val="10"/>
        <rFont val="Arial"/>
        <family val="2"/>
      </rPr>
      <t xml:space="preserve">: Section 3a - F / </t>
    </r>
    <r>
      <rPr>
        <b/>
        <sz val="10"/>
        <rFont val="Arial"/>
        <family val="2"/>
      </rPr>
      <t>Service</t>
    </r>
    <r>
      <rPr>
        <sz val="10"/>
        <rFont val="Arial"/>
        <family val="2"/>
      </rPr>
      <t>: Section 4G</t>
    </r>
  </si>
  <si>
    <r>
      <t>Data are available through</t>
    </r>
    <r>
      <rPr>
        <b/>
        <i/>
        <sz val="10"/>
        <rFont val="Arial"/>
        <family val="2"/>
      </rPr>
      <t xml:space="preserve"> ISI Web of Science - Create Citation Report </t>
    </r>
    <r>
      <rPr>
        <b/>
        <sz val="10"/>
        <rFont val="Arial"/>
        <family val="2"/>
      </rPr>
      <t>function- SEE TAB D for Instructions</t>
    </r>
  </si>
  <si>
    <r>
      <rPr>
        <i/>
        <sz val="9"/>
        <rFont val="Arial"/>
        <family val="2"/>
      </rPr>
      <t xml:space="preserve">Notes: </t>
    </r>
    <r>
      <rPr>
        <sz val="9"/>
        <rFont val="Arial"/>
        <family val="2"/>
      </rPr>
      <t>Report full previous calendar year citations as indicated in JCR Citation Report for articles published in last five years</t>
    </r>
  </si>
  <si>
    <r>
      <t>Data are available through I</t>
    </r>
    <r>
      <rPr>
        <i/>
        <sz val="9"/>
        <rFont val="Arial"/>
        <family val="2"/>
      </rPr>
      <t>SI Web of Science - Create Citation Report</t>
    </r>
    <r>
      <rPr>
        <sz val="9"/>
        <rFont val="Arial"/>
        <family val="2"/>
      </rPr>
      <t xml:space="preserve"> function</t>
    </r>
  </si>
  <si>
    <r>
      <t xml:space="preserve">Savings to Department From </t>
    </r>
    <r>
      <rPr>
        <b/>
        <sz val="9"/>
        <rFont val="Arial"/>
        <family val="2"/>
      </rPr>
      <t xml:space="preserve">Teaching </t>
    </r>
    <r>
      <rPr>
        <sz val="9"/>
        <rFont val="Arial"/>
        <family val="2"/>
      </rPr>
      <t>Buyouts</t>
    </r>
  </si>
  <si>
    <t>X</t>
  </si>
  <si>
    <t>=</t>
  </si>
  <si>
    <r>
      <rPr>
        <i/>
        <sz val="9.8000000000000007"/>
        <rFont val="Arial"/>
        <family val="2"/>
      </rPr>
      <t xml:space="preserve">Notes: </t>
    </r>
    <r>
      <rPr>
        <sz val="9.8000000000000007"/>
        <rFont val="Arial"/>
        <family val="2"/>
      </rPr>
      <t>Report full previous calendar year citations as indicated in JCR Citation Report for articles published in last five years
Maximum citation count in 3a. D. is capped at 200</t>
    </r>
  </si>
  <si>
    <t>Award 5</t>
  </si>
  <si>
    <t>Award 6</t>
  </si>
  <si>
    <t>List Each Thesis Student (MS)</t>
  </si>
  <si>
    <t>List Each Non-Thesis Student (MS)</t>
  </si>
  <si>
    <t>List Each Professional Paper Student (MS)</t>
  </si>
  <si>
    <t>Total Credits 2A to 2P</t>
  </si>
  <si>
    <t>P. Credits Negotiated with Department Chair</t>
  </si>
  <si>
    <t>F.1 Reviewing of Research Journals</t>
  </si>
  <si>
    <t>F.2 Editing of Research Journals</t>
  </si>
  <si>
    <t>Total Credits 3a.F.1 + F.2</t>
  </si>
  <si>
    <t>2025 APR Journal Ranking Metrics</t>
  </si>
  <si>
    <t>2025 APR use 2020-2023</t>
  </si>
  <si>
    <t>2026 APR use 2021-2024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</si>
</sst>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7" formatCode="&quot;$&quot;#,##0.00_);\(&quot;$&quot;#,##0.00\)"/>
    <numFmt numFmtId="43" formatCode="_(* #,##0.00_);_(* \(#,##0.00\);_(* &quot;-&quot;??_);_(@_)"/>
    <numFmt numFmtId="164" formatCode="0.0"/>
    <numFmt numFmtId="165" formatCode="0.00000000000"/>
    <numFmt numFmtId="166" formatCode="###0;###0"/>
    <numFmt numFmtId="167" formatCode="m/d/yyyy;@"/>
  </numFmts>
  <fonts count="76"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b/>
      <sz val="10"/>
      <name val="Arial"/>
      <family val="2"/>
    </font>
    <font>
      <sz val="8"/>
      <name val="Arial"/>
      <family val="2"/>
    </font>
    <font>
      <b/>
      <sz val="12"/>
      <name val="Arial"/>
      <family val="2"/>
    </font>
    <font>
      <b/>
      <sz val="18"/>
      <name val="Arial"/>
      <family val="2"/>
    </font>
    <font>
      <sz val="10"/>
      <name val="Arial"/>
      <family val="2"/>
    </font>
    <font>
      <b/>
      <sz val="16"/>
      <name val="Arial"/>
      <family val="2"/>
    </font>
    <font>
      <b/>
      <sz val="14"/>
      <name val="Arial"/>
      <family val="2"/>
    </font>
    <font>
      <sz val="8"/>
      <name val="Arial"/>
      <family val="2"/>
    </font>
    <font>
      <i/>
      <sz val="10"/>
      <name val="Arial"/>
      <family val="2"/>
    </font>
    <font>
      <i/>
      <sz val="9"/>
      <name val="Arial"/>
      <family val="2"/>
    </font>
    <font>
      <sz val="11"/>
      <name val="Arial"/>
      <family val="2"/>
    </font>
    <font>
      <sz val="14"/>
      <name val="Arial"/>
      <family val="2"/>
    </font>
    <font>
      <sz val="10"/>
      <name val="Arial"/>
      <family val="2"/>
    </font>
    <font>
      <sz val="12"/>
      <name val="Arial"/>
      <family val="2"/>
    </font>
    <font>
      <b/>
      <sz val="20"/>
      <name val="Arial"/>
      <family val="2"/>
    </font>
    <font>
      <sz val="11"/>
      <name val="Calibri"/>
      <family val="2"/>
    </font>
    <font>
      <sz val="11"/>
      <color rgb="FF3F3F76"/>
      <name val="Calibri"/>
      <family val="2"/>
      <scheme val="minor"/>
    </font>
    <font>
      <b/>
      <sz val="12"/>
      <name val="Calibri"/>
      <family val="2"/>
      <scheme val="minor"/>
    </font>
    <font>
      <sz val="12"/>
      <color rgb="FF3F3F3F"/>
      <name val="Calibri"/>
      <family val="2"/>
      <scheme val="minor"/>
    </font>
    <font>
      <sz val="10"/>
      <color theme="1" tint="0.34998626667073579"/>
      <name val="Arial"/>
      <family val="2"/>
    </font>
    <font>
      <b/>
      <sz val="10"/>
      <color theme="1"/>
      <name val="Arial"/>
      <family val="2"/>
    </font>
    <font>
      <sz val="10"/>
      <color theme="1"/>
      <name val="Arial"/>
      <family val="2"/>
    </font>
    <font>
      <b/>
      <sz val="9"/>
      <color rgb="FF000000"/>
      <name val="Calibri"/>
      <family val="2"/>
    </font>
    <font>
      <sz val="9"/>
      <color rgb="FF000000"/>
      <name val="Calibri"/>
      <family val="2"/>
    </font>
    <font>
      <sz val="11"/>
      <color rgb="FF000000"/>
      <name val="Calibri"/>
      <family val="2"/>
    </font>
    <font>
      <b/>
      <sz val="11"/>
      <color rgb="FF000000"/>
      <name val="Calibri"/>
      <family val="2"/>
    </font>
    <font>
      <b/>
      <sz val="9"/>
      <color indexed="81"/>
      <name val="Tahoma"/>
      <family val="2"/>
    </font>
    <font>
      <b/>
      <u/>
      <sz val="10"/>
      <name val="Arial"/>
      <family val="2"/>
    </font>
    <font>
      <b/>
      <sz val="10"/>
      <color rgb="FFFF0000"/>
      <name val="Arial"/>
      <family val="2"/>
    </font>
    <font>
      <b/>
      <i/>
      <u/>
      <sz val="10"/>
      <name val="Arial"/>
      <family val="2"/>
    </font>
    <font>
      <sz val="10"/>
      <color rgb="FFFF0000"/>
      <name val="Arial"/>
      <family val="2"/>
    </font>
    <font>
      <sz val="7"/>
      <name val="Times New Roman"/>
      <family val="1"/>
    </font>
    <font>
      <sz val="11"/>
      <name val="Symbol"/>
      <family val="1"/>
      <charset val="2"/>
    </font>
    <font>
      <u/>
      <sz val="10"/>
      <name val="Arial"/>
      <family val="2"/>
    </font>
    <font>
      <b/>
      <sz val="11"/>
      <name val="Arial"/>
      <family val="2"/>
    </font>
    <font>
      <b/>
      <i/>
      <sz val="11"/>
      <name val="Arial"/>
      <family val="2"/>
    </font>
    <font>
      <i/>
      <sz val="11"/>
      <name val="Calibri"/>
      <family val="2"/>
    </font>
    <font>
      <vertAlign val="superscript"/>
      <sz val="11"/>
      <name val="Calibri"/>
      <family val="2"/>
    </font>
    <font>
      <b/>
      <i/>
      <sz val="9"/>
      <color rgb="FF000000"/>
      <name val="Calibri"/>
      <family val="2"/>
    </font>
    <font>
      <b/>
      <i/>
      <vertAlign val="superscript"/>
      <sz val="9"/>
      <color rgb="FF000000"/>
      <name val="Calibri"/>
      <family val="2"/>
    </font>
    <font>
      <b/>
      <i/>
      <sz val="10"/>
      <name val="Arial"/>
      <family val="2"/>
    </font>
    <font>
      <u/>
      <sz val="10"/>
      <color theme="10"/>
      <name val="Arial"/>
      <family val="2"/>
    </font>
    <font>
      <u/>
      <sz val="14"/>
      <color theme="1"/>
      <name val="Arial"/>
      <family val="2"/>
    </font>
    <font>
      <sz val="10"/>
      <color rgb="FF000000"/>
      <name val="Times New Roman"/>
      <family val="1"/>
    </font>
    <font>
      <sz val="10"/>
      <name val="Arial"/>
      <family val="34"/>
    </font>
    <font>
      <sz val="9"/>
      <name val="Arial"/>
      <family val="34"/>
    </font>
    <font>
      <sz val="11"/>
      <color rgb="FF000000"/>
      <name val="Times New Roman"/>
      <family val="1"/>
    </font>
    <font>
      <b/>
      <sz val="11"/>
      <name val="Calibri"/>
      <family val="34"/>
    </font>
    <font>
      <b/>
      <sz val="11"/>
      <name val="Calibri"/>
      <family val="2"/>
    </font>
    <font>
      <sz val="11"/>
      <name val="Calibri"/>
      <family val="34"/>
    </font>
    <font>
      <b/>
      <i/>
      <sz val="10"/>
      <name val="Calibri"/>
      <family val="34"/>
    </font>
    <font>
      <b/>
      <sz val="14"/>
      <color rgb="FFFF0000"/>
      <name val="Arial"/>
      <family val="2"/>
    </font>
    <font>
      <b/>
      <u/>
      <sz val="11"/>
      <color rgb="FFFF0000"/>
      <name val="Arial"/>
      <family val="2"/>
    </font>
    <font>
      <i/>
      <sz val="10"/>
      <color rgb="FF000000"/>
      <name val="Calibri"/>
      <family val="2"/>
      <scheme val="minor"/>
    </font>
    <font>
      <b/>
      <i/>
      <sz val="11"/>
      <name val="Calibri"/>
      <family val="2"/>
      <scheme val="minor"/>
    </font>
    <font>
      <sz val="11"/>
      <color rgb="FF006100"/>
      <name val="Calibri"/>
      <family val="2"/>
      <scheme val="minor"/>
    </font>
    <font>
      <sz val="11"/>
      <color rgb="FF9C6500"/>
      <name val="Calibri"/>
      <family val="2"/>
      <scheme val="minor"/>
    </font>
    <font>
      <b/>
      <sz val="11"/>
      <color rgb="FF9C6500"/>
      <name val="Calibri"/>
      <family val="2"/>
      <scheme val="minor"/>
    </font>
    <font>
      <b/>
      <sz val="12"/>
      <color rgb="FF9C6500"/>
      <name val="Calibri"/>
      <family val="2"/>
      <scheme val="minor"/>
    </font>
    <font>
      <b/>
      <sz val="12"/>
      <color rgb="FF006100"/>
      <name val="Calibri"/>
      <family val="2"/>
      <scheme val="minor"/>
    </font>
    <font>
      <b/>
      <vertAlign val="superscript"/>
      <sz val="12"/>
      <color rgb="FF9C6500"/>
      <name val="Calibri"/>
      <family val="2"/>
      <scheme val="minor"/>
    </font>
    <font>
      <b/>
      <vertAlign val="superscript"/>
      <sz val="12"/>
      <color rgb="FF006100"/>
      <name val="Calibri"/>
      <family val="2"/>
      <scheme val="minor"/>
    </font>
    <font>
      <vertAlign val="superscript"/>
      <sz val="11"/>
      <color theme="1"/>
      <name val="Calibri"/>
      <family val="2"/>
      <scheme val="minor"/>
    </font>
    <font>
      <b/>
      <sz val="11"/>
      <color rgb="FF006100"/>
      <name val="Calibri"/>
      <family val="2"/>
      <scheme val="minor"/>
    </font>
    <font>
      <sz val="10"/>
      <color rgb="FF3F3F3F"/>
      <name val="Arial"/>
      <family val="2"/>
    </font>
    <font>
      <b/>
      <sz val="14"/>
      <color indexed="8"/>
      <name val="Arial"/>
      <family val="2"/>
    </font>
    <font>
      <b/>
      <i/>
      <sz val="9"/>
      <name val="Arial"/>
      <family val="2"/>
    </font>
    <font>
      <sz val="9"/>
      <name val="Arial"/>
      <family val="2"/>
    </font>
    <font>
      <b/>
      <sz val="9"/>
      <name val="Arial"/>
      <family val="2"/>
    </font>
    <font>
      <sz val="9.8000000000000007"/>
      <name val="Arial"/>
      <family val="2"/>
    </font>
    <font>
      <i/>
      <sz val="9.8000000000000007"/>
      <name val="Arial"/>
      <family val="2"/>
    </font>
  </fonts>
  <fills count="27">
    <fill>
      <patternFill patternType="none"/>
    </fill>
    <fill>
      <patternFill patternType="gray125"/>
    </fill>
    <fill>
      <patternFill patternType="solid">
        <fgColor indexed="9"/>
        <bgColor indexed="64"/>
      </patternFill>
    </fill>
    <fill>
      <patternFill patternType="solid">
        <fgColor rgb="FFFFCC99"/>
      </patternFill>
    </fill>
    <fill>
      <patternFill patternType="solid">
        <fgColor theme="2" tint="-9.9948118533890809E-2"/>
        <bgColor indexed="64"/>
      </patternFill>
    </fill>
    <fill>
      <patternFill patternType="solid">
        <fgColor rgb="FFE2DFCC"/>
        <bgColor indexed="64"/>
      </patternFill>
    </fill>
    <fill>
      <patternFill patternType="solid">
        <fgColor theme="0"/>
        <bgColor indexed="64"/>
      </patternFill>
    </fill>
    <fill>
      <patternFill patternType="solid">
        <fgColor theme="2"/>
        <bgColor indexed="64"/>
      </patternFill>
    </fill>
    <fill>
      <patternFill patternType="solid">
        <fgColor theme="0" tint="-4.9989318521683403E-2"/>
        <bgColor indexed="64"/>
      </patternFill>
    </fill>
    <fill>
      <patternFill patternType="solid">
        <fgColor rgb="FFFFC000"/>
        <bgColor indexed="64"/>
      </patternFill>
    </fill>
    <fill>
      <patternFill patternType="solid">
        <fgColor theme="2" tint="-9.9978637043366805E-2"/>
        <bgColor indexed="64"/>
      </patternFill>
    </fill>
    <fill>
      <patternFill patternType="solid">
        <fgColor theme="4" tint="0.59999389629810485"/>
        <bgColor indexed="64"/>
      </patternFill>
    </fill>
    <fill>
      <patternFill patternType="solid">
        <fgColor theme="2" tint="-0.249977111117893"/>
        <bgColor indexed="64"/>
      </patternFill>
    </fill>
    <fill>
      <patternFill patternType="solid">
        <fgColor rgb="FFFFFF00"/>
        <bgColor indexed="64"/>
      </patternFill>
    </fill>
    <fill>
      <patternFill patternType="solid">
        <fgColor theme="0" tint="-0.249977111117893"/>
        <bgColor indexed="64"/>
      </patternFill>
    </fill>
    <fill>
      <patternFill patternType="solid">
        <fgColor rgb="FFDDD9C3"/>
        <bgColor indexed="64"/>
      </patternFill>
    </fill>
    <fill>
      <patternFill patternType="solid">
        <fgColor rgb="FFF7F7F7"/>
        <bgColor indexed="64"/>
      </patternFill>
    </fill>
    <fill>
      <patternFill patternType="solid">
        <fgColor rgb="FFFFC000"/>
        <bgColor rgb="FFF7F7F7"/>
      </patternFill>
    </fill>
    <fill>
      <patternFill patternType="solid">
        <fgColor rgb="FFFFFF00"/>
        <bgColor rgb="FFF7F7F7"/>
      </patternFill>
    </fill>
    <fill>
      <patternFill patternType="solid">
        <fgColor theme="0"/>
        <bgColor rgb="FFF7F7F7"/>
      </patternFill>
    </fill>
    <fill>
      <patternFill patternType="solid">
        <fgColor rgb="FFC5BE97"/>
        <bgColor indexed="64"/>
      </patternFill>
    </fill>
    <fill>
      <patternFill patternType="solid">
        <fgColor rgb="FFFFFFCC"/>
        <bgColor indexed="64"/>
      </patternFill>
    </fill>
    <fill>
      <patternFill patternType="solid">
        <fgColor rgb="FFFFFFFF"/>
      </patternFill>
    </fill>
    <fill>
      <patternFill patternType="solid">
        <fgColor rgb="FFDDD9C3"/>
      </patternFill>
    </fill>
    <fill>
      <patternFill patternType="solid">
        <fgColor rgb="FFC6EFCE"/>
      </patternFill>
    </fill>
    <fill>
      <patternFill patternType="solid">
        <fgColor rgb="FFFFEB9C"/>
      </patternFill>
    </fill>
    <fill>
      <patternFill patternType="solid">
        <fgColor theme="5" tint="0.59999389629810485"/>
        <bgColor indexed="65"/>
      </patternFill>
    </fill>
  </fills>
  <borders count="77">
    <border>
      <left/>
      <right/>
      <top/>
      <bottom/>
      <diagonal/>
    </border>
    <border>
      <left style="thin">
        <color indexed="64"/>
      </left>
      <right style="thin">
        <color indexed="64"/>
      </right>
      <top style="thin">
        <color indexed="64"/>
      </top>
      <bottom style="thin">
        <color indexed="64"/>
      </bottom>
      <diagonal/>
    </border>
    <border>
      <left style="thick">
        <color indexed="64"/>
      </left>
      <right style="thick">
        <color indexed="64"/>
      </right>
      <top style="thick">
        <color indexed="64"/>
      </top>
      <bottom style="thick">
        <color indexed="64"/>
      </bottom>
      <diagonal/>
    </border>
    <border>
      <left style="medium">
        <color indexed="64"/>
      </left>
      <right/>
      <top/>
      <bottom/>
      <diagonal/>
    </border>
    <border>
      <left/>
      <right style="medium">
        <color indexed="64"/>
      </right>
      <top/>
      <bottom/>
      <diagonal/>
    </border>
    <border>
      <left/>
      <right/>
      <top/>
      <bottom style="medium">
        <color indexed="64"/>
      </bottom>
      <diagonal/>
    </border>
    <border>
      <left/>
      <right style="medium">
        <color indexed="64"/>
      </right>
      <top/>
      <bottom style="medium">
        <color indexed="64"/>
      </bottom>
      <diagonal/>
    </border>
    <border>
      <left/>
      <right/>
      <top style="medium">
        <color indexed="64"/>
      </top>
      <bottom/>
      <diagonal/>
    </border>
    <border>
      <left/>
      <right/>
      <top style="medium">
        <color indexed="64"/>
      </top>
      <bottom style="medium">
        <color indexed="64"/>
      </bottom>
      <diagonal/>
    </border>
    <border>
      <left/>
      <right style="medium">
        <color indexed="64"/>
      </right>
      <top style="medium">
        <color indexed="64"/>
      </top>
      <bottom/>
      <diagonal/>
    </border>
    <border>
      <left style="medium">
        <color indexed="64"/>
      </left>
      <right/>
      <top style="medium">
        <color indexed="64"/>
      </top>
      <bottom/>
      <diagonal/>
    </border>
    <border>
      <left style="medium">
        <color indexed="64"/>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style="medium">
        <color indexed="64"/>
      </left>
      <right/>
      <top/>
      <bottom style="medium">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thin">
        <color indexed="64"/>
      </top>
      <bottom style="thin">
        <color indexed="64"/>
      </bottom>
      <diagonal/>
    </border>
    <border>
      <left style="medium">
        <color indexed="64"/>
      </left>
      <right style="medium">
        <color indexed="64"/>
      </right>
      <top/>
      <bottom style="medium">
        <color indexed="64"/>
      </bottom>
      <diagonal/>
    </border>
    <border>
      <left style="thin">
        <color indexed="64"/>
      </left>
      <right style="thin">
        <color indexed="64"/>
      </right>
      <top/>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thin">
        <color indexed="64"/>
      </top>
      <bottom style="thin">
        <color indexed="64"/>
      </bottom>
      <diagonal/>
    </border>
    <border>
      <left/>
      <right style="thin">
        <color indexed="64"/>
      </right>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style="thin">
        <color indexed="64"/>
      </left>
      <right/>
      <top/>
      <bottom/>
      <diagonal/>
    </border>
    <border>
      <left/>
      <right style="medium">
        <color indexed="64"/>
      </right>
      <top style="thin">
        <color indexed="64"/>
      </top>
      <bottom style="thin">
        <color indexed="64"/>
      </bottom>
      <diagonal/>
    </border>
    <border>
      <left style="thin">
        <color indexed="64"/>
      </left>
      <right style="thin">
        <color indexed="64"/>
      </right>
      <top style="medium">
        <color indexed="64"/>
      </top>
      <bottom style="medium">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thin">
        <color indexed="64"/>
      </top>
      <bottom/>
      <diagonal/>
    </border>
    <border>
      <left style="thin">
        <color indexed="64"/>
      </left>
      <right/>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thin">
        <color rgb="FF7F7F7F"/>
      </left>
      <right style="thin">
        <color rgb="FF7F7F7F"/>
      </right>
      <top style="thin">
        <color rgb="FF7F7F7F"/>
      </top>
      <bottom style="thin">
        <color rgb="FF7F7F7F"/>
      </bottom>
      <diagonal/>
    </border>
    <border>
      <left style="medium">
        <color theme="4" tint="-0.24994659260841701"/>
      </left>
      <right style="medium">
        <color theme="4" tint="-0.24994659260841701"/>
      </right>
      <top style="medium">
        <color theme="4" tint="-0.24994659260841701"/>
      </top>
      <bottom style="medium">
        <color theme="4" tint="-0.24994659260841701"/>
      </bottom>
      <diagonal/>
    </border>
    <border>
      <left style="medium">
        <color rgb="FF3F3F3F"/>
      </left>
      <right style="medium">
        <color rgb="FF3F3F3F"/>
      </right>
      <top style="medium">
        <color rgb="FF3F3F3F"/>
      </top>
      <bottom style="medium">
        <color rgb="FF3F3F3F"/>
      </bottom>
      <diagonal/>
    </border>
    <border>
      <left style="thick">
        <color theme="1"/>
      </left>
      <right style="thick">
        <color theme="1"/>
      </right>
      <top style="thick">
        <color theme="1"/>
      </top>
      <bottom style="thick">
        <color theme="1"/>
      </bottom>
      <diagonal/>
    </border>
    <border>
      <left style="medium">
        <color theme="1"/>
      </left>
      <right style="medium">
        <color theme="1"/>
      </right>
      <top style="medium">
        <color theme="1"/>
      </top>
      <bottom style="medium">
        <color theme="1"/>
      </bottom>
      <diagonal/>
    </border>
    <border>
      <left style="thin">
        <color indexed="64"/>
      </left>
      <right style="medium">
        <color theme="3" tint="-0.249977111117893"/>
      </right>
      <top style="medium">
        <color theme="3" tint="-0.249977111117893"/>
      </top>
      <bottom style="medium">
        <color theme="3" tint="-0.249977111117893"/>
      </bottom>
      <diagonal/>
    </border>
    <border>
      <left style="thin">
        <color theme="3" tint="-0.249977111117893"/>
      </left>
      <right style="thin">
        <color theme="3" tint="-0.249977111117893"/>
      </right>
      <top style="thin">
        <color theme="3" tint="-0.249977111117893"/>
      </top>
      <bottom style="thin">
        <color theme="3" tint="-0.249977111117893"/>
      </bottom>
      <diagonal/>
    </border>
    <border>
      <left/>
      <right style="thin">
        <color theme="3" tint="-0.249977111117893"/>
      </right>
      <top style="thin">
        <color theme="3" tint="-0.249977111117893"/>
      </top>
      <bottom style="thin">
        <color theme="3" tint="-0.249977111117893"/>
      </bottom>
      <diagonal/>
    </border>
    <border>
      <left/>
      <right style="thin">
        <color indexed="64"/>
      </right>
      <top style="medium">
        <color theme="3" tint="-0.249977111117893"/>
      </top>
      <bottom style="medium">
        <color theme="3" tint="-0.249977111117893"/>
      </bottom>
      <diagonal/>
    </border>
    <border>
      <left style="medium">
        <color indexed="64"/>
      </left>
      <right style="medium">
        <color indexed="64"/>
      </right>
      <top/>
      <bottom style="medium">
        <color rgb="FF000000"/>
      </bottom>
      <diagonal/>
    </border>
    <border>
      <left style="thin">
        <color indexed="64"/>
      </left>
      <right style="thin">
        <color indexed="64"/>
      </right>
      <top style="medium">
        <color indexed="64"/>
      </top>
      <bottom/>
      <diagonal/>
    </border>
    <border>
      <left style="medium">
        <color indexed="64"/>
      </left>
      <right style="medium">
        <color indexed="64"/>
      </right>
      <top style="thin">
        <color indexed="64"/>
      </top>
      <bottom/>
      <diagonal/>
    </border>
    <border>
      <left/>
      <right style="medium">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top/>
      <bottom style="thin">
        <color indexed="64"/>
      </bottom>
      <diagonal/>
    </border>
    <border>
      <left style="medium">
        <color indexed="64"/>
      </left>
      <right style="thin">
        <color indexed="64"/>
      </right>
      <top/>
      <bottom style="thin">
        <color indexed="64"/>
      </bottom>
      <diagonal/>
    </border>
    <border>
      <left style="thin">
        <color indexed="64"/>
      </left>
      <right/>
      <top style="medium">
        <color indexed="64"/>
      </top>
      <bottom/>
      <diagonal/>
    </border>
    <border>
      <left style="medium">
        <color rgb="FF000000"/>
      </left>
      <right style="medium">
        <color rgb="FF000000"/>
      </right>
      <top style="medium">
        <color rgb="FF000000"/>
      </top>
      <bottom style="medium">
        <color rgb="FF000000"/>
      </bottom>
      <diagonal/>
    </border>
    <border>
      <left style="medium">
        <color rgb="FF000000"/>
      </left>
      <right style="medium">
        <color rgb="FF000000"/>
      </right>
      <top style="medium">
        <color rgb="FF000000"/>
      </top>
      <bottom/>
      <diagonal/>
    </border>
    <border>
      <left style="medium">
        <color rgb="FF000000"/>
      </left>
      <right style="medium">
        <color rgb="FF000000"/>
      </right>
      <top/>
      <bottom/>
      <diagonal/>
    </border>
    <border>
      <left style="medium">
        <color rgb="FF000000"/>
      </left>
      <right style="medium">
        <color rgb="FF000000"/>
      </right>
      <top/>
      <bottom style="medium">
        <color rgb="FF000000"/>
      </bottom>
      <diagonal/>
    </border>
    <border>
      <left style="medium">
        <color indexed="64"/>
      </left>
      <right/>
      <top style="thin">
        <color indexed="64"/>
      </top>
      <bottom style="thin">
        <color indexed="64"/>
      </bottom>
      <diagonal/>
    </border>
    <border>
      <left/>
      <right/>
      <top style="thin">
        <color indexed="64"/>
      </top>
      <bottom/>
      <diagonal/>
    </border>
    <border>
      <left style="medium">
        <color indexed="64"/>
      </left>
      <right style="thin">
        <color indexed="64"/>
      </right>
      <top style="medium">
        <color indexed="64"/>
      </top>
      <bottom/>
      <diagonal/>
    </border>
    <border>
      <left style="thin">
        <color indexed="64"/>
      </left>
      <right/>
      <top/>
      <bottom style="medium">
        <color indexed="64"/>
      </bottom>
      <diagonal/>
    </border>
  </borders>
  <cellStyleXfs count="22">
    <xf numFmtId="0" fontId="0" fillId="0" borderId="0"/>
    <xf numFmtId="43" fontId="4" fillId="0" borderId="0" applyFont="0" applyFill="0" applyBorder="0" applyAlignment="0" applyProtection="0"/>
    <xf numFmtId="0" fontId="21" fillId="3" borderId="52">
      <alignment horizontal="center"/>
    </xf>
    <xf numFmtId="0" fontId="22" fillId="4" borderId="51">
      <alignment horizontal="center"/>
    </xf>
    <xf numFmtId="0" fontId="23" fillId="5" borderId="53">
      <alignment horizontal="center"/>
    </xf>
    <xf numFmtId="49" fontId="12" fillId="6" borderId="1">
      <alignment horizontal="right" wrapText="1"/>
      <protection locked="0"/>
    </xf>
    <xf numFmtId="49" fontId="12" fillId="7" borderId="2">
      <alignment horizontal="center" wrapText="1"/>
      <protection locked="0"/>
    </xf>
    <xf numFmtId="0" fontId="17" fillId="8" borderId="54">
      <alignment wrapText="1"/>
    </xf>
    <xf numFmtId="0" fontId="9" fillId="6" borderId="54">
      <alignment wrapText="1"/>
    </xf>
    <xf numFmtId="0" fontId="9" fillId="6" borderId="55" applyFill="0">
      <alignment wrapText="1"/>
      <protection locked="0"/>
    </xf>
    <xf numFmtId="0" fontId="9" fillId="0" borderId="0"/>
    <xf numFmtId="0" fontId="46" fillId="0" borderId="0" applyNumberFormat="0" applyFill="0" applyBorder="0" applyAlignment="0" applyProtection="0"/>
    <xf numFmtId="0" fontId="48" fillId="0" borderId="0"/>
    <xf numFmtId="0" fontId="60" fillId="24" borderId="0" applyNumberFormat="0" applyBorder="0" applyAlignment="0" applyProtection="0"/>
    <xf numFmtId="0" fontId="61" fillId="25" borderId="0" applyNumberFormat="0" applyBorder="0" applyAlignment="0" applyProtection="0"/>
    <xf numFmtId="0" fontId="3" fillId="26" borderId="0" applyNumberFormat="0" applyBorder="0" applyAlignment="0" applyProtection="0"/>
    <xf numFmtId="49" fontId="6" fillId="6" borderId="1">
      <alignment horizontal="right" wrapText="1"/>
      <protection locked="0"/>
    </xf>
    <xf numFmtId="49" fontId="6" fillId="7" borderId="2">
      <alignment horizontal="center" wrapText="1"/>
      <protection locked="0"/>
    </xf>
    <xf numFmtId="0" fontId="4" fillId="8" borderId="54">
      <alignment wrapText="1"/>
    </xf>
    <xf numFmtId="0" fontId="4" fillId="6" borderId="54">
      <alignment wrapText="1"/>
    </xf>
    <xf numFmtId="0" fontId="4" fillId="6" borderId="55" applyFill="0">
      <alignment wrapText="1"/>
      <protection locked="0"/>
    </xf>
    <xf numFmtId="0" fontId="2" fillId="26" borderId="0" applyNumberFormat="0" applyBorder="0" applyAlignment="0" applyProtection="0"/>
  </cellStyleXfs>
  <cellXfs count="691">
    <xf numFmtId="0" fontId="0" fillId="0" borderId="0" xfId="0"/>
    <xf numFmtId="0" fontId="9" fillId="10" borderId="19" xfId="0" applyFont="1" applyFill="1" applyBorder="1" applyAlignment="1">
      <alignment horizontal="center"/>
    </xf>
    <xf numFmtId="0" fontId="9" fillId="10" borderId="21" xfId="0" applyFont="1" applyFill="1" applyBorder="1" applyAlignment="1">
      <alignment horizontal="center"/>
    </xf>
    <xf numFmtId="0" fontId="0" fillId="10" borderId="22" xfId="0" applyFill="1" applyBorder="1" applyAlignment="1">
      <alignment horizontal="center"/>
    </xf>
    <xf numFmtId="0" fontId="0" fillId="10" borderId="24" xfId="0" applyFill="1" applyBorder="1" applyAlignment="1">
      <alignment horizontal="center"/>
    </xf>
    <xf numFmtId="0" fontId="9" fillId="10" borderId="23" xfId="0" applyFont="1" applyFill="1" applyBorder="1" applyAlignment="1">
      <alignment horizontal="center"/>
    </xf>
    <xf numFmtId="0" fontId="0" fillId="10" borderId="20" xfId="0" applyFill="1" applyBorder="1" applyAlignment="1">
      <alignment horizontal="center"/>
    </xf>
    <xf numFmtId="0" fontId="0" fillId="0" borderId="0" xfId="0" applyAlignment="1">
      <alignment wrapText="1"/>
    </xf>
    <xf numFmtId="0" fontId="5" fillId="2" borderId="0" xfId="0" applyFont="1" applyFill="1" applyAlignment="1">
      <alignment horizontal="center"/>
    </xf>
    <xf numFmtId="0" fontId="5" fillId="6" borderId="0" xfId="0" applyFont="1" applyFill="1" applyAlignment="1">
      <alignment horizontal="center"/>
    </xf>
    <xf numFmtId="0" fontId="0" fillId="0" borderId="0" xfId="0" applyAlignment="1">
      <alignment horizontal="center" wrapText="1"/>
    </xf>
    <xf numFmtId="0" fontId="20" fillId="0" borderId="0" xfId="0" applyFont="1" applyAlignment="1">
      <alignment horizontal="center"/>
    </xf>
    <xf numFmtId="0" fontId="5" fillId="0" borderId="0" xfId="0" applyFont="1"/>
    <xf numFmtId="0" fontId="20" fillId="0" borderId="0" xfId="0" applyFont="1" applyAlignment="1">
      <alignment horizontal="left" indent="2"/>
    </xf>
    <xf numFmtId="0" fontId="37" fillId="0" borderId="0" xfId="0" applyFont="1" applyAlignment="1">
      <alignment horizontal="left" indent="4"/>
    </xf>
    <xf numFmtId="0" fontId="20" fillId="0" borderId="0" xfId="0" applyFont="1" applyAlignment="1">
      <alignment horizontal="left" indent="4"/>
    </xf>
    <xf numFmtId="0" fontId="20" fillId="0" borderId="0" xfId="0" applyFont="1" applyAlignment="1">
      <alignment horizontal="left" indent="8"/>
    </xf>
    <xf numFmtId="0" fontId="4" fillId="0" borderId="0" xfId="0" applyFont="1"/>
    <xf numFmtId="0" fontId="4" fillId="0" borderId="0" xfId="0" applyFont="1" applyAlignment="1">
      <alignment wrapText="1"/>
    </xf>
    <xf numFmtId="0" fontId="40" fillId="0" borderId="0" xfId="0" applyFont="1" applyAlignment="1">
      <alignment horizontal="center" wrapText="1"/>
    </xf>
    <xf numFmtId="0" fontId="5" fillId="0" borderId="0" xfId="0" applyFont="1" applyAlignment="1">
      <alignment horizontal="center" wrapText="1"/>
    </xf>
    <xf numFmtId="0" fontId="5" fillId="0" borderId="0" xfId="0" applyFont="1" applyAlignment="1">
      <alignment wrapText="1"/>
    </xf>
    <xf numFmtId="0" fontId="4" fillId="0" borderId="0" xfId="0" applyFont="1" applyProtection="1">
      <protection locked="0"/>
    </xf>
    <xf numFmtId="0" fontId="7" fillId="0" borderId="0" xfId="0" applyFont="1" applyAlignment="1">
      <alignment wrapText="1"/>
    </xf>
    <xf numFmtId="0" fontId="10" fillId="0" borderId="0" xfId="0" applyFont="1" applyAlignment="1">
      <alignment wrapText="1"/>
    </xf>
    <xf numFmtId="0" fontId="7" fillId="0" borderId="0" xfId="0" applyFont="1" applyAlignment="1">
      <alignment horizontal="left" wrapText="1"/>
    </xf>
    <xf numFmtId="0" fontId="39" fillId="0" borderId="0" xfId="0" applyFont="1" applyAlignment="1">
      <alignment wrapText="1"/>
    </xf>
    <xf numFmtId="0" fontId="39" fillId="0" borderId="0" xfId="0" applyFont="1"/>
    <xf numFmtId="0" fontId="14" fillId="0" borderId="0" xfId="0" applyFont="1" applyAlignment="1" applyProtection="1">
      <alignment horizontal="center"/>
      <protection locked="0"/>
    </xf>
    <xf numFmtId="0" fontId="48" fillId="22" borderId="0" xfId="12" applyFill="1" applyAlignment="1" applyProtection="1">
      <alignment horizontal="left" vertical="top"/>
      <protection locked="0"/>
    </xf>
    <xf numFmtId="0" fontId="48" fillId="22" borderId="0" xfId="12" applyFill="1" applyAlignment="1">
      <alignment horizontal="left" vertical="top"/>
    </xf>
    <xf numFmtId="0" fontId="48" fillId="23" borderId="69" xfId="12" applyFill="1" applyBorder="1" applyAlignment="1">
      <alignment horizontal="left" vertical="top" wrapText="1"/>
    </xf>
    <xf numFmtId="10" fontId="48" fillId="23" borderId="69" xfId="12" applyNumberFormat="1" applyFill="1" applyBorder="1" applyAlignment="1">
      <alignment horizontal="center" vertical="top" wrapText="1"/>
    </xf>
    <xf numFmtId="0" fontId="28" fillId="20" borderId="9" xfId="12" applyFont="1" applyFill="1" applyBorder="1"/>
    <xf numFmtId="0" fontId="27" fillId="20" borderId="49" xfId="12" applyFont="1" applyFill="1" applyBorder="1" applyAlignment="1">
      <alignment horizontal="center" readingOrder="1"/>
    </xf>
    <xf numFmtId="0" fontId="53" fillId="23" borderId="69" xfId="12" applyFont="1" applyFill="1" applyBorder="1" applyAlignment="1">
      <alignment horizontal="center" vertical="center" wrapText="1"/>
    </xf>
    <xf numFmtId="0" fontId="29" fillId="20" borderId="4" xfId="12" applyFont="1" applyFill="1" applyBorder="1"/>
    <xf numFmtId="0" fontId="27" fillId="20" borderId="50" xfId="12" applyFont="1" applyFill="1" applyBorder="1" applyAlignment="1">
      <alignment horizontal="center" vertical="top" readingOrder="1"/>
    </xf>
    <xf numFmtId="0" fontId="30" fillId="23" borderId="69" xfId="12" applyFont="1" applyFill="1" applyBorder="1" applyAlignment="1">
      <alignment horizontal="center" vertical="center" wrapText="1"/>
    </xf>
    <xf numFmtId="0" fontId="30" fillId="20" borderId="4" xfId="12" applyFont="1" applyFill="1" applyBorder="1" applyAlignment="1">
      <alignment horizontal="center"/>
    </xf>
    <xf numFmtId="0" fontId="27" fillId="20" borderId="60" xfId="12" applyFont="1" applyFill="1" applyBorder="1" applyAlignment="1">
      <alignment horizontal="center" vertical="top" wrapText="1" readingOrder="1"/>
    </xf>
    <xf numFmtId="0" fontId="51" fillId="22" borderId="69" xfId="12" applyFont="1" applyFill="1" applyBorder="1" applyAlignment="1">
      <alignment horizontal="center" vertical="top" wrapText="1"/>
    </xf>
    <xf numFmtId="0" fontId="54" fillId="23" borderId="69" xfId="12" applyFont="1" applyFill="1" applyBorder="1" applyAlignment="1">
      <alignment horizontal="center" vertical="top" wrapText="1"/>
    </xf>
    <xf numFmtId="166" fontId="29" fillId="23" borderId="69" xfId="12" applyNumberFormat="1" applyFont="1" applyFill="1" applyBorder="1" applyAlignment="1">
      <alignment horizontal="center" vertical="top" wrapText="1"/>
    </xf>
    <xf numFmtId="0" fontId="29" fillId="20" borderId="4" xfId="12" applyFont="1" applyFill="1" applyBorder="1" applyAlignment="1">
      <alignment horizontal="center"/>
    </xf>
    <xf numFmtId="0" fontId="51" fillId="23" borderId="69" xfId="12" applyFont="1" applyFill="1" applyBorder="1" applyAlignment="1">
      <alignment horizontal="center" vertical="top" wrapText="1"/>
    </xf>
    <xf numFmtId="0" fontId="29" fillId="20" borderId="17" xfId="12" applyFont="1" applyFill="1" applyBorder="1" applyAlignment="1">
      <alignment horizontal="center"/>
    </xf>
    <xf numFmtId="0" fontId="29" fillId="20" borderId="6" xfId="12" applyFont="1" applyFill="1" applyBorder="1" applyAlignment="1">
      <alignment horizontal="center"/>
    </xf>
    <xf numFmtId="0" fontId="55" fillId="22" borderId="0" xfId="12" applyFont="1" applyFill="1" applyAlignment="1">
      <alignment horizontal="left" vertical="top"/>
    </xf>
    <xf numFmtId="0" fontId="42" fillId="0" borderId="0" xfId="12" applyFont="1" applyAlignment="1">
      <alignment vertical="center"/>
    </xf>
    <xf numFmtId="0" fontId="58" fillId="22" borderId="15" xfId="12" applyFont="1" applyFill="1" applyBorder="1" applyAlignment="1" applyProtection="1">
      <alignment horizontal="left" vertical="top"/>
      <protection locked="0"/>
    </xf>
    <xf numFmtId="0" fontId="48" fillId="22" borderId="17" xfId="12" applyFill="1" applyBorder="1" applyAlignment="1" applyProtection="1">
      <alignment horizontal="left" vertical="top"/>
      <protection locked="0"/>
    </xf>
    <xf numFmtId="0" fontId="4" fillId="10" borderId="22" xfId="0" applyFont="1" applyFill="1" applyBorder="1" applyAlignment="1">
      <alignment horizontal="center"/>
    </xf>
    <xf numFmtId="0" fontId="63" fillId="25" borderId="70" xfId="14" applyFont="1" applyBorder="1" applyAlignment="1" applyProtection="1">
      <alignment horizontal="center" vertical="center" wrapText="1"/>
    </xf>
    <xf numFmtId="0" fontId="63" fillId="25" borderId="71" xfId="14" applyFont="1" applyBorder="1" applyAlignment="1" applyProtection="1">
      <alignment horizontal="center" vertical="center" wrapText="1"/>
    </xf>
    <xf numFmtId="0" fontId="63" fillId="25" borderId="72" xfId="14" applyFont="1" applyBorder="1" applyAlignment="1" applyProtection="1">
      <alignment horizontal="center" vertical="center" wrapText="1"/>
    </xf>
    <xf numFmtId="0" fontId="64" fillId="24" borderId="70" xfId="13" applyFont="1" applyBorder="1" applyAlignment="1" applyProtection="1">
      <alignment horizontal="center" vertical="center" wrapText="1"/>
    </xf>
    <xf numFmtId="0" fontId="64" fillId="24" borderId="71" xfId="13" applyFont="1" applyBorder="1" applyAlignment="1" applyProtection="1">
      <alignment horizontal="center" vertical="center" wrapText="1"/>
    </xf>
    <xf numFmtId="0" fontId="64" fillId="24" borderId="72" xfId="13" applyFont="1" applyBorder="1" applyAlignment="1" applyProtection="1">
      <alignment horizontal="center" vertical="center" wrapText="1"/>
    </xf>
    <xf numFmtId="0" fontId="3" fillId="26" borderId="0" xfId="15" applyBorder="1" applyAlignment="1" applyProtection="1">
      <alignment horizontal="left" vertical="top"/>
    </xf>
    <xf numFmtId="0" fontId="62" fillId="25" borderId="72" xfId="14" applyFont="1" applyBorder="1" applyAlignment="1" applyProtection="1">
      <alignment horizontal="center" wrapText="1"/>
      <protection locked="0"/>
    </xf>
    <xf numFmtId="0" fontId="68" fillId="24" borderId="72" xfId="13" applyFont="1" applyBorder="1" applyAlignment="1" applyProtection="1">
      <alignment horizontal="center" wrapText="1"/>
      <protection locked="0"/>
    </xf>
    <xf numFmtId="0" fontId="39" fillId="0" borderId="0" xfId="0" applyFont="1" applyAlignment="1">
      <alignment horizontal="center" wrapText="1"/>
    </xf>
    <xf numFmtId="0" fontId="47" fillId="0" borderId="0" xfId="11" applyFont="1" applyAlignment="1">
      <alignment horizontal="center" wrapText="1"/>
    </xf>
    <xf numFmtId="0" fontId="45" fillId="13" borderId="0" xfId="0" applyFont="1" applyFill="1" applyAlignment="1">
      <alignment wrapText="1"/>
    </xf>
    <xf numFmtId="0" fontId="4" fillId="13" borderId="0" xfId="0" applyFont="1" applyFill="1" applyAlignment="1">
      <alignment vertical="center" wrapText="1"/>
    </xf>
    <xf numFmtId="0" fontId="7" fillId="13" borderId="0" xfId="0" applyFont="1" applyFill="1" applyAlignment="1">
      <alignment vertical="center" wrapText="1"/>
    </xf>
    <xf numFmtId="0" fontId="4" fillId="6" borderId="1" xfId="0" applyFont="1" applyFill="1" applyBorder="1" applyAlignment="1" applyProtection="1">
      <alignment horizontal="right" vertical="center" wrapText="1"/>
      <protection locked="0"/>
    </xf>
    <xf numFmtId="0" fontId="4" fillId="6" borderId="1" xfId="0" applyFont="1" applyFill="1" applyBorder="1" applyAlignment="1" applyProtection="1">
      <alignment horizontal="left" vertical="center" wrapText="1"/>
      <protection locked="0"/>
    </xf>
    <xf numFmtId="0" fontId="0" fillId="0" borderId="0" xfId="0" applyAlignment="1">
      <alignment vertical="center" wrapText="1"/>
    </xf>
    <xf numFmtId="0" fontId="4" fillId="2" borderId="1" xfId="0" applyFont="1" applyFill="1" applyBorder="1" applyAlignment="1" applyProtection="1">
      <alignment horizontal="right" vertical="center" wrapText="1"/>
      <protection locked="0"/>
    </xf>
    <xf numFmtId="0" fontId="4" fillId="0" borderId="1" xfId="0" applyFont="1" applyBorder="1" applyAlignment="1" applyProtection="1">
      <alignment horizontal="left" vertical="center" wrapText="1"/>
      <protection locked="0"/>
    </xf>
    <xf numFmtId="0" fontId="0" fillId="0" borderId="0" xfId="0" applyAlignment="1">
      <alignment vertical="center"/>
    </xf>
    <xf numFmtId="0" fontId="4" fillId="6" borderId="1" xfId="0" applyFont="1" applyFill="1" applyBorder="1" applyAlignment="1" applyProtection="1">
      <alignment vertical="center" wrapText="1"/>
      <protection locked="0"/>
    </xf>
    <xf numFmtId="0" fontId="5" fillId="6" borderId="0" xfId="0" applyFont="1" applyFill="1" applyAlignment="1">
      <alignment vertical="center"/>
    </xf>
    <xf numFmtId="0" fontId="5" fillId="0" borderId="0" xfId="0" applyFont="1" applyAlignment="1">
      <alignment vertical="center"/>
    </xf>
    <xf numFmtId="0" fontId="4" fillId="6" borderId="58" xfId="0" applyFont="1" applyFill="1" applyBorder="1" applyAlignment="1" applyProtection="1">
      <alignment vertical="center" wrapText="1"/>
      <protection locked="0"/>
    </xf>
    <xf numFmtId="0" fontId="4" fillId="6" borderId="57" xfId="0" applyFont="1" applyFill="1" applyBorder="1" applyAlignment="1" applyProtection="1">
      <alignment horizontal="center" vertical="center" wrapText="1"/>
      <protection locked="0"/>
    </xf>
    <xf numFmtId="0" fontId="4" fillId="2" borderId="0" xfId="0" applyFont="1" applyFill="1" applyAlignment="1">
      <alignment vertical="center"/>
    </xf>
    <xf numFmtId="0" fontId="4" fillId="6" borderId="0" xfId="0" applyFont="1" applyFill="1" applyAlignment="1">
      <alignment vertical="center"/>
    </xf>
    <xf numFmtId="0" fontId="4" fillId="0" borderId="0" xfId="0" applyFont="1" applyAlignment="1">
      <alignment vertical="center"/>
    </xf>
    <xf numFmtId="0" fontId="4" fillId="2" borderId="0" xfId="0" applyFont="1" applyFill="1" applyAlignment="1">
      <alignment wrapText="1"/>
    </xf>
    <xf numFmtId="0" fontId="4" fillId="6" borderId="1" xfId="0" applyFont="1" applyFill="1" applyBorder="1" applyAlignment="1" applyProtection="1">
      <alignment horizontal="center" vertical="center" wrapText="1"/>
      <protection locked="0"/>
    </xf>
    <xf numFmtId="10" fontId="4" fillId="6" borderId="1" xfId="0" applyNumberFormat="1" applyFont="1" applyFill="1" applyBorder="1" applyAlignment="1" applyProtection="1">
      <alignment horizontal="center" vertical="center" wrapText="1"/>
      <protection locked="0"/>
    </xf>
    <xf numFmtId="0" fontId="4" fillId="6" borderId="1" xfId="0" applyFont="1" applyFill="1" applyBorder="1" applyAlignment="1">
      <alignment horizontal="center" vertical="center" wrapText="1"/>
    </xf>
    <xf numFmtId="0" fontId="4" fillId="2" borderId="0" xfId="0" applyFont="1" applyFill="1" applyAlignment="1">
      <alignment vertical="center" wrapText="1"/>
    </xf>
    <xf numFmtId="0" fontId="4" fillId="6" borderId="0" xfId="0" applyFont="1" applyFill="1" applyAlignment="1">
      <alignment vertical="center" wrapText="1"/>
    </xf>
    <xf numFmtId="0" fontId="4" fillId="0" borderId="0" xfId="0" applyFont="1" applyAlignment="1">
      <alignment vertical="center" wrapText="1"/>
    </xf>
    <xf numFmtId="0" fontId="4" fillId="6" borderId="0" xfId="0" applyFont="1" applyFill="1" applyAlignment="1">
      <alignment horizontal="center" wrapText="1"/>
    </xf>
    <xf numFmtId="0" fontId="4" fillId="0" borderId="0" xfId="0" applyFont="1" applyAlignment="1">
      <alignment horizontal="center" wrapText="1"/>
    </xf>
    <xf numFmtId="0" fontId="4" fillId="6" borderId="27" xfId="0" applyFont="1" applyFill="1" applyBorder="1" applyAlignment="1" applyProtection="1">
      <alignment horizontal="center" vertical="center"/>
      <protection locked="0"/>
    </xf>
    <xf numFmtId="10" fontId="4" fillId="6" borderId="1" xfId="0" applyNumberFormat="1" applyFont="1" applyFill="1" applyBorder="1" applyAlignment="1" applyProtection="1">
      <alignment horizontal="center" vertical="center"/>
      <protection locked="0"/>
    </xf>
    <xf numFmtId="0" fontId="4" fillId="6" borderId="1" xfId="0" applyFont="1" applyFill="1" applyBorder="1" applyAlignment="1">
      <alignment horizontal="center" vertical="center"/>
    </xf>
    <xf numFmtId="0" fontId="5" fillId="2" borderId="0" xfId="0" applyFont="1" applyFill="1" applyAlignment="1">
      <alignment horizontal="left"/>
    </xf>
    <xf numFmtId="0" fontId="24" fillId="6" borderId="1" xfId="0" applyFont="1" applyFill="1" applyBorder="1" applyAlignment="1" applyProtection="1">
      <alignment horizontal="right" vertical="center" wrapText="1"/>
      <protection locked="0"/>
    </xf>
    <xf numFmtId="0" fontId="4" fillId="6" borderId="27" xfId="0" applyFont="1" applyFill="1" applyBorder="1" applyAlignment="1" applyProtection="1">
      <alignment horizontal="center" vertical="center" wrapText="1"/>
      <protection locked="0"/>
    </xf>
    <xf numFmtId="0" fontId="4" fillId="6" borderId="12" xfId="0" applyFont="1" applyFill="1" applyBorder="1" applyAlignment="1" applyProtection="1">
      <alignment horizontal="center" vertical="center" wrapText="1"/>
      <protection locked="0"/>
    </xf>
    <xf numFmtId="2" fontId="4" fillId="6" borderId="1" xfId="0" applyNumberFormat="1" applyFont="1" applyFill="1" applyBorder="1" applyAlignment="1" applyProtection="1">
      <alignment horizontal="center" vertical="center" wrapText="1"/>
      <protection locked="0"/>
    </xf>
    <xf numFmtId="0" fontId="4" fillId="6" borderId="0" xfId="0" applyFont="1" applyFill="1" applyAlignment="1">
      <alignment horizontal="center" vertical="center" wrapText="1"/>
    </xf>
    <xf numFmtId="0" fontId="24" fillId="6" borderId="1" xfId="0" applyFont="1" applyFill="1" applyBorder="1" applyAlignment="1" applyProtection="1">
      <alignment horizontal="left" vertical="center" wrapText="1"/>
      <protection locked="0"/>
    </xf>
    <xf numFmtId="0" fontId="4" fillId="6" borderId="27" xfId="0" applyFont="1" applyFill="1" applyBorder="1" applyAlignment="1" applyProtection="1">
      <alignment horizontal="right" vertical="center" wrapText="1"/>
      <protection locked="0"/>
    </xf>
    <xf numFmtId="0" fontId="4" fillId="6" borderId="29" xfId="0" applyFont="1" applyFill="1" applyBorder="1" applyAlignment="1">
      <alignment horizontal="center" vertical="center" wrapText="1"/>
    </xf>
    <xf numFmtId="0" fontId="4" fillId="2" borderId="1" xfId="0" applyFont="1" applyFill="1" applyBorder="1" applyAlignment="1" applyProtection="1">
      <alignment horizontal="center" vertical="center" wrapText="1"/>
      <protection locked="0"/>
    </xf>
    <xf numFmtId="0" fontId="4" fillId="2" borderId="1" xfId="0" applyFont="1" applyFill="1" applyBorder="1" applyAlignment="1" applyProtection="1">
      <alignment horizontal="center" vertical="center"/>
      <protection locked="0"/>
    </xf>
    <xf numFmtId="0" fontId="4" fillId="2" borderId="1" xfId="0" applyFont="1" applyFill="1" applyBorder="1" applyAlignment="1" applyProtection="1">
      <alignment vertical="center" wrapText="1"/>
      <protection locked="0"/>
    </xf>
    <xf numFmtId="0" fontId="4" fillId="6" borderId="58" xfId="0" applyFont="1" applyFill="1" applyBorder="1" applyAlignment="1" applyProtection="1">
      <alignment horizontal="center" vertical="center" wrapText="1"/>
      <protection locked="0"/>
    </xf>
    <xf numFmtId="0" fontId="4" fillId="2" borderId="1" xfId="0" applyFont="1" applyFill="1" applyBorder="1" applyAlignment="1">
      <alignment horizontal="center" vertical="center" wrapText="1"/>
    </xf>
    <xf numFmtId="49" fontId="4" fillId="6" borderId="1" xfId="5" applyFont="1" applyAlignment="1">
      <alignment horizontal="left" vertical="center" wrapText="1"/>
      <protection locked="0"/>
    </xf>
    <xf numFmtId="0" fontId="4" fillId="6" borderId="1" xfId="5" applyNumberFormat="1" applyFont="1" applyAlignment="1">
      <alignment horizontal="center" vertical="center" wrapText="1"/>
      <protection locked="0"/>
    </xf>
    <xf numFmtId="10" fontId="4" fillId="6" borderId="1" xfId="5" applyNumberFormat="1" applyFont="1" applyAlignment="1">
      <alignment horizontal="center" vertical="center" wrapText="1"/>
      <protection locked="0"/>
    </xf>
    <xf numFmtId="49" fontId="4" fillId="6" borderId="1" xfId="5" applyFont="1" applyAlignment="1" applyProtection="1">
      <alignment horizontal="center" vertical="center" wrapText="1"/>
    </xf>
    <xf numFmtId="49" fontId="4" fillId="6" borderId="1" xfId="5" applyFont="1" applyAlignment="1">
      <alignment horizontal="center" vertical="center" wrapText="1"/>
      <protection locked="0"/>
    </xf>
    <xf numFmtId="14" fontId="4" fillId="6" borderId="27" xfId="0" applyNumberFormat="1" applyFont="1" applyFill="1" applyBorder="1" applyAlignment="1" applyProtection="1">
      <alignment horizontal="right" vertical="center" wrapText="1"/>
      <protection locked="0"/>
    </xf>
    <xf numFmtId="0" fontId="69" fillId="6" borderId="1" xfId="4" applyFont="1" applyFill="1" applyBorder="1" applyAlignment="1" applyProtection="1">
      <alignment horizontal="center" vertical="center" wrapText="1"/>
      <protection locked="0"/>
    </xf>
    <xf numFmtId="2" fontId="4" fillId="0" borderId="1" xfId="0" applyNumberFormat="1" applyFont="1" applyBorder="1" applyAlignment="1" applyProtection="1">
      <alignment horizontal="center" vertical="center" wrapText="1"/>
      <protection locked="0"/>
    </xf>
    <xf numFmtId="0" fontId="4" fillId="2" borderId="1" xfId="0" applyFont="1" applyFill="1" applyBorder="1" applyAlignment="1" applyProtection="1">
      <alignment horizontal="left" vertical="center" wrapText="1"/>
      <protection locked="0"/>
    </xf>
    <xf numFmtId="0" fontId="5" fillId="2" borderId="1" xfId="0" applyFont="1" applyFill="1" applyBorder="1" applyAlignment="1" applyProtection="1">
      <alignment horizontal="center" vertical="center"/>
      <protection locked="0"/>
    </xf>
    <xf numFmtId="0" fontId="4" fillId="2" borderId="1" xfId="0" applyFont="1" applyFill="1" applyBorder="1" applyAlignment="1" applyProtection="1">
      <alignment horizontal="right" vertical="center"/>
      <protection locked="0"/>
    </xf>
    <xf numFmtId="0" fontId="4" fillId="2" borderId="1" xfId="0" applyFont="1" applyFill="1" applyBorder="1" applyAlignment="1" applyProtection="1">
      <alignment vertical="center"/>
      <protection locked="0"/>
    </xf>
    <xf numFmtId="10" fontId="4" fillId="2" borderId="1" xfId="0" applyNumberFormat="1" applyFont="1" applyFill="1" applyBorder="1" applyAlignment="1" applyProtection="1">
      <alignment horizontal="center" vertical="center"/>
      <protection locked="0"/>
    </xf>
    <xf numFmtId="0" fontId="4" fillId="2" borderId="1" xfId="0" applyFont="1" applyFill="1" applyBorder="1" applyAlignment="1">
      <alignment horizontal="center" vertical="center"/>
    </xf>
    <xf numFmtId="10" fontId="4" fillId="2" borderId="1" xfId="0" applyNumberFormat="1" applyFont="1" applyFill="1" applyBorder="1" applyAlignment="1" applyProtection="1">
      <alignment horizontal="center" vertical="center" wrapText="1"/>
      <protection locked="0"/>
    </xf>
    <xf numFmtId="0" fontId="4" fillId="2" borderId="7" xfId="0" applyFont="1" applyFill="1" applyBorder="1" applyAlignment="1">
      <alignment vertical="center"/>
    </xf>
    <xf numFmtId="0" fontId="11" fillId="9" borderId="15" xfId="0" applyFont="1" applyFill="1" applyBorder="1" applyAlignment="1">
      <alignment vertical="center"/>
    </xf>
    <xf numFmtId="0" fontId="4" fillId="9" borderId="8" xfId="0" applyFont="1" applyFill="1" applyBorder="1" applyAlignment="1">
      <alignment vertical="center"/>
    </xf>
    <xf numFmtId="0" fontId="4" fillId="9" borderId="17" xfId="0" applyFont="1" applyFill="1" applyBorder="1" applyAlignment="1">
      <alignment vertical="center"/>
    </xf>
    <xf numFmtId="0" fontId="5" fillId="10" borderId="13" xfId="0" applyFont="1" applyFill="1" applyBorder="1" applyAlignment="1">
      <alignment vertical="center"/>
    </xf>
    <xf numFmtId="0" fontId="4" fillId="10" borderId="5" xfId="0" applyFont="1" applyFill="1" applyBorder="1" applyAlignment="1">
      <alignment vertical="center"/>
    </xf>
    <xf numFmtId="0" fontId="4" fillId="10" borderId="6" xfId="0" applyFont="1" applyFill="1" applyBorder="1" applyAlignment="1">
      <alignment vertical="center"/>
    </xf>
    <xf numFmtId="0" fontId="5" fillId="2" borderId="0" xfId="0" applyFont="1" applyFill="1" applyAlignment="1">
      <alignment horizontal="center" vertical="center"/>
    </xf>
    <xf numFmtId="0" fontId="5" fillId="2" borderId="0" xfId="0" applyFont="1" applyFill="1" applyAlignment="1">
      <alignment vertical="center"/>
    </xf>
    <xf numFmtId="0" fontId="4" fillId="6" borderId="1" xfId="0" applyFont="1" applyFill="1" applyBorder="1" applyAlignment="1" applyProtection="1">
      <alignment horizontal="right" vertical="center"/>
      <protection locked="0"/>
    </xf>
    <xf numFmtId="164" fontId="4" fillId="2" borderId="1" xfId="0" applyNumberFormat="1" applyFont="1" applyFill="1" applyBorder="1" applyAlignment="1">
      <alignment horizontal="center" vertical="center"/>
    </xf>
    <xf numFmtId="0" fontId="4" fillId="2" borderId="0" xfId="0" applyFont="1" applyFill="1" applyAlignment="1">
      <alignment horizontal="right" vertical="center"/>
    </xf>
    <xf numFmtId="0" fontId="13" fillId="2" borderId="0" xfId="0" applyFont="1" applyFill="1" applyAlignment="1">
      <alignment vertical="center"/>
    </xf>
    <xf numFmtId="0" fontId="4" fillId="6" borderId="0" xfId="0" applyFont="1" applyFill="1" applyAlignment="1">
      <alignment horizontal="right" vertical="center"/>
    </xf>
    <xf numFmtId="0" fontId="4" fillId="10" borderId="19" xfId="0" applyFont="1" applyFill="1" applyBorder="1" applyAlignment="1">
      <alignment horizontal="center" vertical="center"/>
    </xf>
    <xf numFmtId="0" fontId="4" fillId="10" borderId="20" xfId="0" applyFont="1" applyFill="1" applyBorder="1" applyAlignment="1">
      <alignment horizontal="center" vertical="center"/>
    </xf>
    <xf numFmtId="0" fontId="4" fillId="10" borderId="21" xfId="0" applyFont="1" applyFill="1" applyBorder="1" applyAlignment="1">
      <alignment horizontal="center" vertical="center"/>
    </xf>
    <xf numFmtId="0" fontId="4" fillId="10" borderId="22" xfId="0" applyFont="1" applyFill="1" applyBorder="1" applyAlignment="1">
      <alignment horizontal="center" vertical="center"/>
    </xf>
    <xf numFmtId="0" fontId="4" fillId="10" borderId="23" xfId="0" applyFont="1" applyFill="1" applyBorder="1" applyAlignment="1">
      <alignment horizontal="center" vertical="center"/>
    </xf>
    <xf numFmtId="0" fontId="4" fillId="10" borderId="24" xfId="0" applyFont="1" applyFill="1" applyBorder="1" applyAlignment="1">
      <alignment horizontal="center" vertical="center"/>
    </xf>
    <xf numFmtId="0" fontId="35" fillId="2" borderId="0" xfId="0" applyFont="1" applyFill="1" applyAlignment="1">
      <alignment vertical="center"/>
    </xf>
    <xf numFmtId="0" fontId="5" fillId="9" borderId="15" xfId="0" applyFont="1" applyFill="1" applyBorder="1" applyAlignment="1">
      <alignment vertical="center"/>
    </xf>
    <xf numFmtId="2" fontId="4" fillId="9" borderId="11" xfId="0" applyNumberFormat="1" applyFont="1" applyFill="1" applyBorder="1" applyAlignment="1">
      <alignment horizontal="center" vertical="center"/>
    </xf>
    <xf numFmtId="0" fontId="5" fillId="10" borderId="15" xfId="0" applyFont="1" applyFill="1" applyBorder="1" applyAlignment="1">
      <alignment vertical="center"/>
    </xf>
    <xf numFmtId="0" fontId="4" fillId="10" borderId="8" xfId="0" applyFont="1" applyFill="1" applyBorder="1" applyAlignment="1">
      <alignment vertical="center"/>
    </xf>
    <xf numFmtId="0" fontId="4" fillId="10" borderId="17" xfId="0" applyFont="1" applyFill="1" applyBorder="1" applyAlignment="1">
      <alignment vertical="center"/>
    </xf>
    <xf numFmtId="0" fontId="4" fillId="2" borderId="0" xfId="0" applyFont="1" applyFill="1" applyAlignment="1">
      <alignment horizontal="center" vertical="center"/>
    </xf>
    <xf numFmtId="0" fontId="4" fillId="0" borderId="0" xfId="0" applyFont="1" applyAlignment="1">
      <alignment horizontal="center" vertical="center"/>
    </xf>
    <xf numFmtId="0" fontId="5" fillId="2" borderId="1" xfId="0" applyFont="1" applyFill="1" applyBorder="1" applyAlignment="1">
      <alignment horizontal="center" vertical="center"/>
    </xf>
    <xf numFmtId="0" fontId="4" fillId="9" borderId="11" xfId="0" applyFont="1" applyFill="1" applyBorder="1" applyAlignment="1">
      <alignment horizontal="center" vertical="center"/>
    </xf>
    <xf numFmtId="0" fontId="5" fillId="6" borderId="8" xfId="0" applyFont="1" applyFill="1" applyBorder="1" applyAlignment="1">
      <alignment vertical="center"/>
    </xf>
    <xf numFmtId="0" fontId="4" fillId="6" borderId="8" xfId="0" applyFont="1" applyFill="1" applyBorder="1" applyAlignment="1">
      <alignment horizontal="center" vertical="center"/>
    </xf>
    <xf numFmtId="0" fontId="5" fillId="10" borderId="8" xfId="0" applyFont="1" applyFill="1" applyBorder="1" applyAlignment="1">
      <alignment vertical="center"/>
    </xf>
    <xf numFmtId="0" fontId="5" fillId="10" borderId="17" xfId="0" applyFont="1" applyFill="1" applyBorder="1" applyAlignment="1">
      <alignment vertical="center"/>
    </xf>
    <xf numFmtId="0" fontId="5" fillId="2" borderId="7" xfId="0" applyFont="1" applyFill="1" applyBorder="1" applyAlignment="1">
      <alignment vertical="center"/>
    </xf>
    <xf numFmtId="0" fontId="4" fillId="2" borderId="5" xfId="0" applyFont="1" applyFill="1" applyBorder="1" applyAlignment="1">
      <alignment vertical="center"/>
    </xf>
    <xf numFmtId="0" fontId="4" fillId="10" borderId="8" xfId="0" applyFont="1" applyFill="1" applyBorder="1" applyAlignment="1">
      <alignment horizontal="center" vertical="center"/>
    </xf>
    <xf numFmtId="1" fontId="4" fillId="11" borderId="11" xfId="0" applyNumberFormat="1" applyFont="1" applyFill="1" applyBorder="1" applyAlignment="1">
      <alignment horizontal="center" vertical="center"/>
    </xf>
    <xf numFmtId="0" fontId="4" fillId="6" borderId="0" xfId="0" applyFont="1" applyFill="1" applyAlignment="1">
      <alignment horizontal="center" vertical="center"/>
    </xf>
    <xf numFmtId="0" fontId="34" fillId="2" borderId="0" xfId="0" applyFont="1" applyFill="1" applyAlignment="1">
      <alignment horizontal="center" vertical="center"/>
    </xf>
    <xf numFmtId="0" fontId="4" fillId="10" borderId="25" xfId="0" applyFont="1" applyFill="1" applyBorder="1" applyAlignment="1">
      <alignment horizontal="right" vertical="center"/>
    </xf>
    <xf numFmtId="0" fontId="4" fillId="10" borderId="26" xfId="0" applyFont="1" applyFill="1" applyBorder="1" applyAlignment="1">
      <alignment horizontal="center" vertical="center"/>
    </xf>
    <xf numFmtId="0" fontId="34" fillId="2" borderId="0" xfId="0" applyFont="1" applyFill="1" applyAlignment="1">
      <alignment vertical="center"/>
    </xf>
    <xf numFmtId="0" fontId="34" fillId="2" borderId="0" xfId="0" applyFont="1" applyFill="1" applyAlignment="1">
      <alignment horizontal="left" vertical="center"/>
    </xf>
    <xf numFmtId="0" fontId="4" fillId="2" borderId="0" xfId="0" applyFont="1" applyFill="1" applyAlignment="1">
      <alignment horizontal="left" vertical="center"/>
    </xf>
    <xf numFmtId="0" fontId="5" fillId="9" borderId="11" xfId="0" applyFont="1" applyFill="1" applyBorder="1" applyAlignment="1">
      <alignment horizontal="center" vertical="center"/>
    </xf>
    <xf numFmtId="0" fontId="5" fillId="6" borderId="0" xfId="0" applyFont="1" applyFill="1" applyAlignment="1">
      <alignment horizontal="center" vertical="center"/>
    </xf>
    <xf numFmtId="0" fontId="5" fillId="10" borderId="8" xfId="0" applyFont="1" applyFill="1" applyBorder="1" applyAlignment="1">
      <alignment horizontal="center" vertical="center"/>
    </xf>
    <xf numFmtId="0" fontId="4" fillId="2" borderId="7" xfId="0" applyFont="1" applyFill="1" applyBorder="1" applyAlignment="1">
      <alignment horizontal="right" vertical="center"/>
    </xf>
    <xf numFmtId="0" fontId="5" fillId="2" borderId="7" xfId="0" applyFont="1" applyFill="1" applyBorder="1" applyAlignment="1">
      <alignment horizontal="center" vertical="center"/>
    </xf>
    <xf numFmtId="0" fontId="4" fillId="2" borderId="18" xfId="0" applyFont="1" applyFill="1" applyBorder="1" applyAlignment="1">
      <alignment vertical="center"/>
    </xf>
    <xf numFmtId="0" fontId="4" fillId="2" borderId="29" xfId="0" applyFont="1" applyFill="1" applyBorder="1" applyAlignment="1">
      <alignment vertical="center"/>
    </xf>
    <xf numFmtId="0" fontId="4" fillId="0" borderId="5" xfId="0" applyFont="1" applyBorder="1" applyAlignment="1">
      <alignment vertical="center"/>
    </xf>
    <xf numFmtId="0" fontId="34" fillId="6" borderId="0" xfId="0" applyFont="1" applyFill="1" applyAlignment="1">
      <alignment horizontal="center" vertical="center"/>
    </xf>
    <xf numFmtId="0" fontId="4" fillId="6" borderId="1" xfId="0" applyFont="1" applyFill="1" applyBorder="1" applyAlignment="1" applyProtection="1">
      <alignment horizontal="center" vertical="center"/>
      <protection locked="0"/>
    </xf>
    <xf numFmtId="0" fontId="13" fillId="6" borderId="0" xfId="0" applyFont="1" applyFill="1" applyAlignment="1">
      <alignment vertical="center"/>
    </xf>
    <xf numFmtId="0" fontId="4" fillId="10" borderId="19" xfId="0" applyFont="1" applyFill="1" applyBorder="1" applyAlignment="1">
      <alignment horizontal="right" vertical="center"/>
    </xf>
    <xf numFmtId="0" fontId="4" fillId="10" borderId="23" xfId="0" applyFont="1" applyFill="1" applyBorder="1" applyAlignment="1">
      <alignment horizontal="right" vertical="center"/>
    </xf>
    <xf numFmtId="9" fontId="4" fillId="10" borderId="20" xfId="0" applyNumberFormat="1" applyFont="1" applyFill="1" applyBorder="1" applyAlignment="1">
      <alignment horizontal="center" vertical="center"/>
    </xf>
    <xf numFmtId="9" fontId="4" fillId="10" borderId="24" xfId="0" applyNumberFormat="1" applyFont="1" applyFill="1" applyBorder="1" applyAlignment="1">
      <alignment horizontal="center" vertical="center"/>
    </xf>
    <xf numFmtId="9" fontId="4" fillId="2" borderId="0" xfId="0" applyNumberFormat="1" applyFont="1" applyFill="1" applyAlignment="1">
      <alignment horizontal="center" vertical="center"/>
    </xf>
    <xf numFmtId="0" fontId="13" fillId="2" borderId="0" xfId="0" applyFont="1" applyFill="1" applyAlignment="1">
      <alignment horizontal="left" vertical="center"/>
    </xf>
    <xf numFmtId="0" fontId="4" fillId="2" borderId="7" xfId="0" applyFont="1" applyFill="1" applyBorder="1" applyAlignment="1">
      <alignment horizontal="center" vertical="center"/>
    </xf>
    <xf numFmtId="0" fontId="4" fillId="10" borderId="12" xfId="0" applyFont="1" applyFill="1" applyBorder="1" applyAlignment="1">
      <alignment vertical="center"/>
    </xf>
    <xf numFmtId="0" fontId="4" fillId="10" borderId="27" xfId="0" applyFont="1" applyFill="1" applyBorder="1" applyAlignment="1">
      <alignment horizontal="right" vertical="center"/>
    </xf>
    <xf numFmtId="0" fontId="4" fillId="10" borderId="41" xfId="0" applyFont="1" applyFill="1" applyBorder="1" applyAlignment="1">
      <alignment horizontal="center" vertical="center"/>
    </xf>
    <xf numFmtId="0" fontId="4" fillId="10" borderId="36" xfId="0" applyFont="1" applyFill="1" applyBorder="1" applyAlignment="1">
      <alignment horizontal="center" vertical="center"/>
    </xf>
    <xf numFmtId="0" fontId="5" fillId="2" borderId="11" xfId="0" applyFont="1" applyFill="1" applyBorder="1" applyAlignment="1">
      <alignment horizontal="center" vertical="center"/>
    </xf>
    <xf numFmtId="0" fontId="4" fillId="2" borderId="14" xfId="0" applyFont="1" applyFill="1" applyBorder="1" applyAlignment="1">
      <alignment horizontal="right" vertical="center"/>
    </xf>
    <xf numFmtId="0" fontId="5" fillId="6" borderId="14" xfId="0" applyFont="1" applyFill="1" applyBorder="1" applyAlignment="1">
      <alignment horizontal="center" vertical="center"/>
    </xf>
    <xf numFmtId="0" fontId="4" fillId="9" borderId="15" xfId="0" applyFont="1" applyFill="1" applyBorder="1" applyAlignment="1">
      <alignment vertical="center"/>
    </xf>
    <xf numFmtId="164" fontId="4" fillId="9" borderId="11" xfId="0" applyNumberFormat="1" applyFont="1" applyFill="1" applyBorder="1" applyAlignment="1">
      <alignment horizontal="center" vertical="center"/>
    </xf>
    <xf numFmtId="0" fontId="4" fillId="10" borderId="21" xfId="0" applyFont="1" applyFill="1" applyBorder="1" applyAlignment="1">
      <alignment horizontal="right" vertical="center"/>
    </xf>
    <xf numFmtId="0" fontId="4" fillId="6" borderId="14" xfId="0" applyFont="1" applyFill="1" applyBorder="1" applyAlignment="1">
      <alignment horizontal="center" vertical="center"/>
    </xf>
    <xf numFmtId="0" fontId="4" fillId="2" borderId="5" xfId="0" applyFont="1" applyFill="1" applyBorder="1" applyAlignment="1">
      <alignment horizontal="left" vertical="center"/>
    </xf>
    <xf numFmtId="0" fontId="4" fillId="6" borderId="5" xfId="0" applyFont="1" applyFill="1" applyBorder="1" applyAlignment="1">
      <alignment vertical="center"/>
    </xf>
    <xf numFmtId="0" fontId="4" fillId="0" borderId="7" xfId="0" applyFont="1" applyBorder="1" applyAlignment="1">
      <alignment horizontal="center" vertical="center"/>
    </xf>
    <xf numFmtId="0" fontId="4" fillId="6" borderId="16" xfId="0" applyFont="1" applyFill="1" applyBorder="1" applyAlignment="1">
      <alignment horizontal="center" vertical="center"/>
    </xf>
    <xf numFmtId="0" fontId="4" fillId="6" borderId="61" xfId="0" applyFont="1" applyFill="1" applyBorder="1" applyAlignment="1">
      <alignment horizontal="center" vertical="center"/>
    </xf>
    <xf numFmtId="0" fontId="4" fillId="6" borderId="7" xfId="0" applyFont="1" applyFill="1" applyBorder="1" applyAlignment="1">
      <alignment vertical="center"/>
    </xf>
    <xf numFmtId="0" fontId="5" fillId="7" borderId="11" xfId="0" applyFont="1" applyFill="1" applyBorder="1" applyAlignment="1">
      <alignment horizontal="center" vertical="center"/>
    </xf>
    <xf numFmtId="0" fontId="4" fillId="6" borderId="14" xfId="0" applyFont="1" applyFill="1" applyBorder="1" applyAlignment="1">
      <alignment horizontal="left" vertical="center"/>
    </xf>
    <xf numFmtId="0" fontId="13" fillId="6" borderId="5" xfId="0" applyFont="1" applyFill="1" applyBorder="1" applyAlignment="1">
      <alignment vertical="center"/>
    </xf>
    <xf numFmtId="0" fontId="5" fillId="2" borderId="0" xfId="0" applyFont="1" applyFill="1" applyAlignment="1">
      <alignment horizontal="left" vertical="center"/>
    </xf>
    <xf numFmtId="9" fontId="4" fillId="6" borderId="1" xfId="0" applyNumberFormat="1" applyFont="1" applyFill="1" applyBorder="1" applyAlignment="1" applyProtection="1">
      <alignment horizontal="center" vertical="center"/>
      <protection locked="0"/>
    </xf>
    <xf numFmtId="2" fontId="4" fillId="6" borderId="1" xfId="0" applyNumberFormat="1" applyFont="1" applyFill="1" applyBorder="1" applyAlignment="1" applyProtection="1">
      <alignment horizontal="center" vertical="center"/>
      <protection locked="0"/>
    </xf>
    <xf numFmtId="7" fontId="4" fillId="6" borderId="1" xfId="0" applyNumberFormat="1" applyFont="1" applyFill="1" applyBorder="1" applyAlignment="1" applyProtection="1">
      <alignment horizontal="center" vertical="center"/>
      <protection locked="0"/>
    </xf>
    <xf numFmtId="0" fontId="4" fillId="6" borderId="27" xfId="0" applyFont="1" applyFill="1" applyBorder="1" applyAlignment="1">
      <alignment horizontal="center" vertical="center"/>
    </xf>
    <xf numFmtId="2" fontId="4" fillId="6" borderId="1" xfId="0" applyNumberFormat="1" applyFont="1" applyFill="1" applyBorder="1" applyAlignment="1">
      <alignment horizontal="center" vertical="center"/>
    </xf>
    <xf numFmtId="7" fontId="4" fillId="6" borderId="0" xfId="0" applyNumberFormat="1" applyFont="1" applyFill="1" applyAlignment="1">
      <alignment vertical="center"/>
    </xf>
    <xf numFmtId="1" fontId="4" fillId="6" borderId="0" xfId="0" applyNumberFormat="1" applyFont="1" applyFill="1" applyAlignment="1">
      <alignment horizontal="center" vertical="center"/>
    </xf>
    <xf numFmtId="0" fontId="4" fillId="6" borderId="1" xfId="0" applyFont="1" applyFill="1" applyBorder="1" applyAlignment="1">
      <alignment vertical="center"/>
    </xf>
    <xf numFmtId="164" fontId="4" fillId="6" borderId="1" xfId="0" applyNumberFormat="1" applyFont="1" applyFill="1" applyBorder="1" applyAlignment="1" applyProtection="1">
      <alignment horizontal="center" vertical="center"/>
      <protection locked="0"/>
    </xf>
    <xf numFmtId="9" fontId="4" fillId="6" borderId="0" xfId="0" applyNumberFormat="1" applyFont="1" applyFill="1" applyAlignment="1">
      <alignment horizontal="center" vertical="center"/>
    </xf>
    <xf numFmtId="164" fontId="4" fillId="6" borderId="1" xfId="0" applyNumberFormat="1" applyFont="1" applyFill="1" applyBorder="1" applyAlignment="1">
      <alignment horizontal="center" vertical="center"/>
    </xf>
    <xf numFmtId="1" fontId="4" fillId="6" borderId="1" xfId="0" applyNumberFormat="1" applyFont="1" applyFill="1" applyBorder="1" applyAlignment="1" applyProtection="1">
      <alignment horizontal="center" vertical="center"/>
      <protection locked="0"/>
    </xf>
    <xf numFmtId="7" fontId="4" fillId="6" borderId="0" xfId="0" applyNumberFormat="1" applyFont="1" applyFill="1" applyAlignment="1">
      <alignment horizontal="center" vertical="center" wrapText="1"/>
    </xf>
    <xf numFmtId="0" fontId="4" fillId="6" borderId="1" xfId="0" applyFont="1" applyFill="1" applyBorder="1" applyAlignment="1">
      <alignment horizontal="right" vertical="center"/>
    </xf>
    <xf numFmtId="7" fontId="4" fillId="2" borderId="0" xfId="0" applyNumberFormat="1" applyFont="1" applyFill="1" applyAlignment="1">
      <alignment horizontal="center" vertical="center"/>
    </xf>
    <xf numFmtId="2" fontId="4" fillId="2" borderId="0" xfId="0" applyNumberFormat="1" applyFont="1" applyFill="1" applyAlignment="1">
      <alignment horizontal="center" vertical="center"/>
    </xf>
    <xf numFmtId="0" fontId="4" fillId="6" borderId="15" xfId="0" applyFont="1" applyFill="1" applyBorder="1" applyAlignment="1">
      <alignment horizontal="left" vertical="center"/>
    </xf>
    <xf numFmtId="2" fontId="5" fillId="6" borderId="11" xfId="0" applyNumberFormat="1" applyFont="1" applyFill="1" applyBorder="1" applyAlignment="1">
      <alignment horizontal="center" vertical="center"/>
    </xf>
    <xf numFmtId="2" fontId="4" fillId="6" borderId="0" xfId="0" applyNumberFormat="1" applyFont="1" applyFill="1" applyAlignment="1">
      <alignment horizontal="center" vertical="center"/>
    </xf>
    <xf numFmtId="0" fontId="5" fillId="10" borderId="19" xfId="0" applyFont="1" applyFill="1" applyBorder="1" applyAlignment="1">
      <alignment horizontal="center" vertical="center"/>
    </xf>
    <xf numFmtId="0" fontId="5" fillId="10" borderId="20" xfId="0" applyFont="1" applyFill="1" applyBorder="1" applyAlignment="1">
      <alignment horizontal="center" vertical="center"/>
    </xf>
    <xf numFmtId="9" fontId="4" fillId="2" borderId="0" xfId="0" applyNumberFormat="1" applyFont="1" applyFill="1" applyAlignment="1">
      <alignment horizontal="left" vertical="center"/>
    </xf>
    <xf numFmtId="0" fontId="4" fillId="9" borderId="15" xfId="0" applyFont="1" applyFill="1" applyBorder="1" applyAlignment="1">
      <alignment horizontal="right" vertical="center"/>
    </xf>
    <xf numFmtId="0" fontId="4" fillId="6" borderId="12" xfId="0" applyFont="1" applyFill="1" applyBorder="1" applyAlignment="1" applyProtection="1">
      <alignment horizontal="center" vertical="center"/>
      <protection locked="0"/>
    </xf>
    <xf numFmtId="0" fontId="4" fillId="2" borderId="1" xfId="0" applyFont="1" applyFill="1" applyBorder="1" applyAlignment="1">
      <alignment horizontal="right" vertical="center"/>
    </xf>
    <xf numFmtId="0" fontId="4" fillId="0" borderId="3" xfId="0" applyFont="1" applyBorder="1" applyAlignment="1">
      <alignment horizontal="right" vertical="center"/>
    </xf>
    <xf numFmtId="9" fontId="4" fillId="10" borderId="22" xfId="0" applyNumberFormat="1" applyFont="1" applyFill="1" applyBorder="1" applyAlignment="1">
      <alignment horizontal="center" vertical="center"/>
    </xf>
    <xf numFmtId="9" fontId="4" fillId="10" borderId="24" xfId="0" applyNumberFormat="1" applyFont="1" applyFill="1" applyBorder="1" applyAlignment="1">
      <alignment horizontal="left" vertical="center"/>
    </xf>
    <xf numFmtId="0" fontId="5" fillId="9" borderId="15" xfId="0" applyFont="1" applyFill="1" applyBorder="1" applyAlignment="1">
      <alignment horizontal="center" vertical="center"/>
    </xf>
    <xf numFmtId="1" fontId="4" fillId="2" borderId="0" xfId="0" applyNumberFormat="1" applyFont="1" applyFill="1" applyAlignment="1">
      <alignment horizontal="center" vertical="center"/>
    </xf>
    <xf numFmtId="0" fontId="4" fillId="6" borderId="1" xfId="0" applyFont="1" applyFill="1" applyBorder="1" applyAlignment="1" applyProtection="1">
      <alignment vertical="center"/>
      <protection locked="0"/>
    </xf>
    <xf numFmtId="14" fontId="4" fillId="6" borderId="1" xfId="0" applyNumberFormat="1" applyFont="1" applyFill="1" applyBorder="1" applyAlignment="1" applyProtection="1">
      <alignment vertical="center"/>
      <protection locked="0"/>
    </xf>
    <xf numFmtId="0" fontId="4" fillId="6" borderId="29" xfId="0" applyFont="1" applyFill="1" applyBorder="1" applyAlignment="1">
      <alignment vertical="center"/>
    </xf>
    <xf numFmtId="0" fontId="4" fillId="6" borderId="18" xfId="0" applyFont="1" applyFill="1" applyBorder="1" applyAlignment="1" applyProtection="1">
      <alignment vertical="center"/>
      <protection locked="0"/>
    </xf>
    <xf numFmtId="0" fontId="5" fillId="10" borderId="11" xfId="0" applyFont="1" applyFill="1" applyBorder="1" applyAlignment="1">
      <alignment horizontal="center" vertical="center"/>
    </xf>
    <xf numFmtId="0" fontId="4" fillId="2" borderId="65" xfId="0" applyFont="1" applyFill="1" applyBorder="1" applyAlignment="1">
      <alignment vertical="center"/>
    </xf>
    <xf numFmtId="1" fontId="4" fillId="6" borderId="44" xfId="0" applyNumberFormat="1" applyFont="1" applyFill="1" applyBorder="1" applyAlignment="1">
      <alignment horizontal="center" vertical="center"/>
    </xf>
    <xf numFmtId="2" fontId="4" fillId="11" borderId="11" xfId="0" applyNumberFormat="1" applyFont="1" applyFill="1" applyBorder="1" applyAlignment="1">
      <alignment horizontal="center" vertical="center"/>
    </xf>
    <xf numFmtId="0" fontId="5" fillId="13" borderId="15" xfId="0" applyFont="1" applyFill="1" applyBorder="1" applyAlignment="1">
      <alignment horizontal="right" vertical="center" wrapText="1"/>
    </xf>
    <xf numFmtId="0" fontId="4" fillId="13" borderId="8" xfId="0" applyFont="1" applyFill="1" applyBorder="1" applyAlignment="1">
      <alignment horizontal="right" vertical="center" wrapText="1"/>
    </xf>
    <xf numFmtId="0" fontId="4" fillId="13" borderId="8" xfId="0" applyFont="1" applyFill="1" applyBorder="1" applyAlignment="1">
      <alignment vertical="center"/>
    </xf>
    <xf numFmtId="2" fontId="5" fillId="13" borderId="8" xfId="0" applyNumberFormat="1" applyFont="1" applyFill="1" applyBorder="1" applyAlignment="1">
      <alignment horizontal="center" vertical="center"/>
    </xf>
    <xf numFmtId="0" fontId="4" fillId="13" borderId="17" xfId="0" applyFont="1" applyFill="1" applyBorder="1" applyAlignment="1">
      <alignment vertical="center"/>
    </xf>
    <xf numFmtId="0" fontId="4" fillId="2" borderId="27" xfId="0" applyFont="1" applyFill="1" applyBorder="1" applyAlignment="1">
      <alignment horizontal="center" vertical="center"/>
    </xf>
    <xf numFmtId="49" fontId="4" fillId="6" borderId="0" xfId="5" applyFont="1" applyBorder="1" applyAlignment="1" applyProtection="1">
      <alignment horizontal="center" vertical="center" wrapText="1"/>
    </xf>
    <xf numFmtId="10" fontId="4" fillId="6" borderId="0" xfId="5" applyNumberFormat="1" applyFont="1" applyBorder="1" applyAlignment="1" applyProtection="1">
      <alignment horizontal="center" vertical="center" wrapText="1"/>
    </xf>
    <xf numFmtId="49" fontId="4" fillId="9" borderId="11" xfId="0" applyNumberFormat="1" applyFont="1" applyFill="1" applyBorder="1" applyAlignment="1">
      <alignment horizontal="center" vertical="center"/>
    </xf>
    <xf numFmtId="0" fontId="32" fillId="2" borderId="0" xfId="0" applyFont="1" applyFill="1" applyAlignment="1">
      <alignment horizontal="center" vertical="center"/>
    </xf>
    <xf numFmtId="0" fontId="32" fillId="2" borderId="0" xfId="0" applyFont="1" applyFill="1" applyAlignment="1">
      <alignment horizontal="left" vertical="center"/>
    </xf>
    <xf numFmtId="0" fontId="4" fillId="10" borderId="1" xfId="0" applyFont="1" applyFill="1" applyBorder="1" applyAlignment="1">
      <alignment horizontal="center" vertical="center"/>
    </xf>
    <xf numFmtId="9" fontId="4" fillId="10" borderId="1" xfId="0" applyNumberFormat="1" applyFont="1" applyFill="1" applyBorder="1" applyAlignment="1">
      <alignment horizontal="center" vertical="center"/>
    </xf>
    <xf numFmtId="0" fontId="32" fillId="2" borderId="14" xfId="0" applyFont="1" applyFill="1" applyBorder="1" applyAlignment="1">
      <alignment horizontal="center" vertical="center"/>
    </xf>
    <xf numFmtId="49" fontId="4" fillId="0" borderId="1" xfId="5" applyFont="1" applyFill="1" applyAlignment="1" applyProtection="1">
      <alignment horizontal="center" vertical="center" wrapText="1"/>
    </xf>
    <xf numFmtId="0" fontId="4" fillId="10" borderId="27" xfId="0" applyFont="1" applyFill="1" applyBorder="1" applyAlignment="1">
      <alignment horizontal="center" vertical="center"/>
    </xf>
    <xf numFmtId="0" fontId="4" fillId="10" borderId="48" xfId="0" applyFont="1" applyFill="1" applyBorder="1" applyAlignment="1">
      <alignment vertical="center"/>
    </xf>
    <xf numFmtId="0" fontId="4" fillId="10" borderId="34" xfId="0" applyFont="1" applyFill="1" applyBorder="1" applyAlignment="1">
      <alignment horizontal="right" vertical="center"/>
    </xf>
    <xf numFmtId="0" fontId="4" fillId="2" borderId="46" xfId="0" applyFont="1" applyFill="1" applyBorder="1" applyAlignment="1">
      <alignment horizontal="right" vertical="center"/>
    </xf>
    <xf numFmtId="0" fontId="5" fillId="6" borderId="46" xfId="0" applyFont="1" applyFill="1" applyBorder="1" applyAlignment="1">
      <alignment horizontal="center" vertical="center"/>
    </xf>
    <xf numFmtId="0" fontId="4" fillId="10" borderId="1" xfId="0" applyFont="1" applyFill="1" applyBorder="1" applyAlignment="1">
      <alignment horizontal="right" vertical="center"/>
    </xf>
    <xf numFmtId="9" fontId="4" fillId="10" borderId="1" xfId="0" applyNumberFormat="1" applyFont="1" applyFill="1" applyBorder="1" applyAlignment="1">
      <alignment horizontal="left" vertical="center"/>
    </xf>
    <xf numFmtId="0" fontId="4" fillId="0" borderId="46" xfId="0" applyFont="1" applyBorder="1" applyAlignment="1">
      <alignment horizontal="center" vertical="center"/>
    </xf>
    <xf numFmtId="0" fontId="4" fillId="6" borderId="46" xfId="0" applyFont="1" applyFill="1" applyBorder="1" applyAlignment="1">
      <alignment horizontal="center" vertical="center"/>
    </xf>
    <xf numFmtId="0" fontId="32" fillId="6" borderId="0" xfId="0" applyFont="1" applyFill="1" applyAlignment="1">
      <alignment horizontal="center" vertical="center"/>
    </xf>
    <xf numFmtId="0" fontId="69" fillId="6" borderId="0" xfId="4" applyFont="1" applyFill="1" applyBorder="1" applyAlignment="1">
      <alignment horizontal="center" vertical="center"/>
    </xf>
    <xf numFmtId="0" fontId="4" fillId="15" borderId="11" xfId="0" applyFont="1" applyFill="1" applyBorder="1" applyAlignment="1">
      <alignment horizontal="center" vertical="center"/>
    </xf>
    <xf numFmtId="0" fontId="4" fillId="15" borderId="17" xfId="0" applyFont="1" applyFill="1" applyBorder="1" applyAlignment="1">
      <alignment horizontal="center" vertical="center"/>
    </xf>
    <xf numFmtId="0" fontId="35" fillId="6" borderId="0" xfId="0" applyFont="1" applyFill="1" applyAlignment="1">
      <alignment horizontal="left" vertical="center"/>
    </xf>
    <xf numFmtId="0" fontId="4" fillId="15" borderId="28" xfId="0" applyFont="1" applyFill="1" applyBorder="1" applyAlignment="1">
      <alignment horizontal="center" vertical="center"/>
    </xf>
    <xf numFmtId="0" fontId="4" fillId="15" borderId="6" xfId="0" applyFont="1" applyFill="1" applyBorder="1" applyAlignment="1">
      <alignment horizontal="center" vertical="center"/>
    </xf>
    <xf numFmtId="0" fontId="4" fillId="15" borderId="15" xfId="0" applyFont="1" applyFill="1" applyBorder="1" applyAlignment="1">
      <alignment horizontal="center" vertical="center"/>
    </xf>
    <xf numFmtId="0" fontId="69" fillId="0" borderId="0" xfId="4" applyFont="1" applyFill="1" applyBorder="1" applyAlignment="1">
      <alignment horizontal="center" vertical="center"/>
    </xf>
    <xf numFmtId="0" fontId="32" fillId="0" borderId="46" xfId="0" applyFont="1" applyBorder="1" applyAlignment="1">
      <alignment horizontal="center" vertical="center"/>
    </xf>
    <xf numFmtId="0" fontId="32" fillId="6" borderId="46" xfId="0" applyFont="1" applyFill="1" applyBorder="1" applyAlignment="1">
      <alignment horizontal="center" vertical="center"/>
    </xf>
    <xf numFmtId="0" fontId="32" fillId="6" borderId="7" xfId="0" applyFont="1" applyFill="1" applyBorder="1" applyAlignment="1">
      <alignment horizontal="center" vertical="center"/>
    </xf>
    <xf numFmtId="0" fontId="33" fillId="2" borderId="0" xfId="0" applyFont="1" applyFill="1" applyAlignment="1">
      <alignment vertical="center"/>
    </xf>
    <xf numFmtId="0" fontId="5" fillId="10" borderId="7" xfId="0" applyFont="1" applyFill="1" applyBorder="1" applyAlignment="1">
      <alignment vertical="center"/>
    </xf>
    <xf numFmtId="0" fontId="32" fillId="6" borderId="66" xfId="0" applyFont="1" applyFill="1" applyBorder="1" applyAlignment="1">
      <alignment horizontal="center" vertical="center"/>
    </xf>
    <xf numFmtId="0" fontId="32" fillId="6" borderId="66" xfId="0" applyFont="1" applyFill="1" applyBorder="1" applyAlignment="1">
      <alignment horizontal="left" vertical="center"/>
    </xf>
    <xf numFmtId="2" fontId="5" fillId="11" borderId="17" xfId="0" applyNumberFormat="1" applyFont="1" applyFill="1" applyBorder="1" applyAlignment="1">
      <alignment horizontal="center" vertical="center"/>
    </xf>
    <xf numFmtId="0" fontId="5" fillId="6" borderId="33" xfId="0" applyFont="1" applyFill="1" applyBorder="1" applyAlignment="1" applyProtection="1">
      <alignment horizontal="center" vertical="center"/>
      <protection locked="0"/>
    </xf>
    <xf numFmtId="165" fontId="4" fillId="0" borderId="0" xfId="0" applyNumberFormat="1" applyFont="1" applyAlignment="1">
      <alignment vertical="center"/>
    </xf>
    <xf numFmtId="0" fontId="45" fillId="6" borderId="0" xfId="0" applyFont="1" applyFill="1" applyAlignment="1">
      <alignment horizontal="left" vertical="center"/>
    </xf>
    <xf numFmtId="1" fontId="4" fillId="6" borderId="1" xfId="0" applyNumberFormat="1" applyFont="1" applyFill="1" applyBorder="1" applyAlignment="1">
      <alignment horizontal="center" vertical="center"/>
    </xf>
    <xf numFmtId="1" fontId="4" fillId="13" borderId="22" xfId="0" applyNumberFormat="1" applyFont="1" applyFill="1" applyBorder="1" applyAlignment="1" applyProtection="1">
      <alignment horizontal="center" vertical="center"/>
      <protection locked="0"/>
    </xf>
    <xf numFmtId="7" fontId="4" fillId="6" borderId="0" xfId="0" applyNumberFormat="1" applyFont="1" applyFill="1" applyAlignment="1">
      <alignment horizontal="center" vertical="center"/>
    </xf>
    <xf numFmtId="0" fontId="5" fillId="6" borderId="11" xfId="0" applyFont="1" applyFill="1" applyBorder="1" applyAlignment="1">
      <alignment horizontal="right" vertical="center"/>
    </xf>
    <xf numFmtId="0" fontId="5" fillId="6" borderId="0" xfId="0" applyFont="1" applyFill="1" applyAlignment="1">
      <alignment horizontal="left" vertical="center"/>
    </xf>
    <xf numFmtId="0" fontId="5" fillId="6" borderId="12" xfId="0" applyFont="1" applyFill="1" applyBorder="1" applyAlignment="1" applyProtection="1">
      <alignment horizontal="center" vertical="center"/>
      <protection locked="0"/>
    </xf>
    <xf numFmtId="0" fontId="5" fillId="6" borderId="0" xfId="0" applyFont="1" applyFill="1" applyAlignment="1">
      <alignment horizontal="right" vertical="center"/>
    </xf>
    <xf numFmtId="1" fontId="5" fillId="6" borderId="0" xfId="0" applyNumberFormat="1" applyFont="1" applyFill="1" applyAlignment="1">
      <alignment horizontal="center" vertical="center"/>
    </xf>
    <xf numFmtId="0" fontId="34" fillId="10" borderId="19" xfId="0" applyFont="1" applyFill="1" applyBorder="1" applyAlignment="1">
      <alignment horizontal="right" vertical="center"/>
    </xf>
    <xf numFmtId="0" fontId="34" fillId="10" borderId="20" xfId="0" applyFont="1" applyFill="1" applyBorder="1" applyAlignment="1">
      <alignment horizontal="center" vertical="center"/>
    </xf>
    <xf numFmtId="0" fontId="34" fillId="6" borderId="0" xfId="0" applyFont="1" applyFill="1" applyAlignment="1">
      <alignment vertical="center"/>
    </xf>
    <xf numFmtId="0" fontId="4" fillId="6" borderId="15" xfId="0" applyFont="1" applyFill="1" applyBorder="1" applyAlignment="1">
      <alignment vertical="center"/>
    </xf>
    <xf numFmtId="0" fontId="4" fillId="0" borderId="8" xfId="0" applyFont="1" applyBorder="1" applyAlignment="1">
      <alignment vertical="center"/>
    </xf>
    <xf numFmtId="0" fontId="5" fillId="9" borderId="11" xfId="0" applyFont="1" applyFill="1" applyBorder="1" applyAlignment="1">
      <alignment horizontal="right" vertical="center"/>
    </xf>
    <xf numFmtId="2" fontId="5" fillId="9" borderId="11" xfId="0" applyNumberFormat="1" applyFont="1" applyFill="1" applyBorder="1" applyAlignment="1">
      <alignment horizontal="center" vertical="center"/>
    </xf>
    <xf numFmtId="2" fontId="4" fillId="13" borderId="1" xfId="0" applyNumberFormat="1" applyFont="1" applyFill="1" applyBorder="1" applyAlignment="1" applyProtection="1">
      <alignment horizontal="center" vertical="center"/>
      <protection locked="0"/>
    </xf>
    <xf numFmtId="0" fontId="4" fillId="6" borderId="0" xfId="0" applyFont="1" applyFill="1" applyAlignment="1">
      <alignment horizontal="right" vertical="center" wrapText="1"/>
    </xf>
    <xf numFmtId="1" fontId="4" fillId="6" borderId="27" xfId="0" applyNumberFormat="1" applyFont="1" applyFill="1" applyBorder="1" applyAlignment="1" applyProtection="1">
      <alignment horizontal="center" vertical="center"/>
      <protection locked="0"/>
    </xf>
    <xf numFmtId="0" fontId="4" fillId="0" borderId="0" xfId="0" applyFont="1" applyAlignment="1">
      <alignment horizontal="right" vertical="center"/>
    </xf>
    <xf numFmtId="10" fontId="4" fillId="6" borderId="11" xfId="0" applyNumberFormat="1" applyFont="1" applyFill="1" applyBorder="1" applyAlignment="1" applyProtection="1">
      <alignment horizontal="center" vertical="center"/>
      <protection locked="0"/>
    </xf>
    <xf numFmtId="0" fontId="4" fillId="6" borderId="11" xfId="0" applyFont="1" applyFill="1" applyBorder="1" applyAlignment="1">
      <alignment horizontal="right" vertical="center"/>
    </xf>
    <xf numFmtId="0" fontId="4" fillId="6" borderId="11" xfId="0" applyFont="1" applyFill="1" applyBorder="1" applyAlignment="1">
      <alignment horizontal="center" vertical="center"/>
    </xf>
    <xf numFmtId="10" fontId="4" fillId="6" borderId="0" xfId="0" applyNumberFormat="1" applyFont="1" applyFill="1" applyAlignment="1">
      <alignment horizontal="center" vertical="center"/>
    </xf>
    <xf numFmtId="0" fontId="4" fillId="10" borderId="37" xfId="0" applyFont="1" applyFill="1" applyBorder="1" applyAlignment="1">
      <alignment horizontal="right" vertical="center"/>
    </xf>
    <xf numFmtId="0" fontId="4" fillId="10" borderId="30" xfId="0" applyFont="1" applyFill="1" applyBorder="1" applyAlignment="1">
      <alignment horizontal="center" vertical="center"/>
    </xf>
    <xf numFmtId="0" fontId="4" fillId="10" borderId="16" xfId="0" applyFont="1" applyFill="1" applyBorder="1" applyAlignment="1">
      <alignment horizontal="center" vertical="center"/>
    </xf>
    <xf numFmtId="0" fontId="4" fillId="10" borderId="39" xfId="0" applyFont="1" applyFill="1" applyBorder="1" applyAlignment="1">
      <alignment horizontal="right" vertical="center"/>
    </xf>
    <xf numFmtId="0" fontId="4" fillId="10" borderId="38" xfId="0" applyFont="1" applyFill="1" applyBorder="1" applyAlignment="1">
      <alignment horizontal="right" vertical="center"/>
    </xf>
    <xf numFmtId="0" fontId="4" fillId="10" borderId="31" xfId="0" applyFont="1" applyFill="1" applyBorder="1" applyAlignment="1">
      <alignment horizontal="center" vertical="center"/>
    </xf>
    <xf numFmtId="0" fontId="4" fillId="10" borderId="32" xfId="0" applyFont="1" applyFill="1" applyBorder="1" applyAlignment="1">
      <alignment horizontal="center" vertical="center"/>
    </xf>
    <xf numFmtId="1" fontId="4" fillId="2" borderId="7" xfId="0" applyNumberFormat="1" applyFont="1" applyFill="1" applyBorder="1" applyAlignment="1">
      <alignment horizontal="center" vertical="center"/>
    </xf>
    <xf numFmtId="0" fontId="0" fillId="2" borderId="10" xfId="0" applyFill="1" applyBorder="1" applyAlignment="1">
      <alignment horizontal="right" vertical="center" wrapText="1"/>
    </xf>
    <xf numFmtId="0" fontId="15" fillId="2" borderId="16" xfId="0" applyFont="1" applyFill="1" applyBorder="1" applyAlignment="1" applyProtection="1">
      <alignment horizontal="center" vertical="center" wrapText="1"/>
      <protection locked="0"/>
    </xf>
    <xf numFmtId="0" fontId="0" fillId="2" borderId="7" xfId="0" applyFill="1" applyBorder="1" applyAlignment="1">
      <alignment vertical="center" wrapText="1"/>
    </xf>
    <xf numFmtId="0" fontId="0" fillId="2" borderId="9" xfId="0" applyFill="1" applyBorder="1" applyAlignment="1">
      <alignment vertical="center" wrapText="1"/>
    </xf>
    <xf numFmtId="0" fontId="0" fillId="2" borderId="3" xfId="0" applyFill="1" applyBorder="1" applyAlignment="1">
      <alignment horizontal="right" vertical="center" wrapText="1"/>
    </xf>
    <xf numFmtId="0" fontId="15" fillId="2" borderId="1" xfId="0" applyFont="1" applyFill="1" applyBorder="1" applyAlignment="1" applyProtection="1">
      <alignment horizontal="center" vertical="center" wrapText="1"/>
      <protection locked="0"/>
    </xf>
    <xf numFmtId="0" fontId="0" fillId="2" borderId="0" xfId="0" applyFill="1" applyAlignment="1">
      <alignment vertical="center" wrapText="1"/>
    </xf>
    <xf numFmtId="0" fontId="0" fillId="2" borderId="4" xfId="0" applyFill="1" applyBorder="1" applyAlignment="1">
      <alignment vertical="center" wrapText="1"/>
    </xf>
    <xf numFmtId="0" fontId="0" fillId="19" borderId="10" xfId="0" applyFill="1" applyBorder="1" applyAlignment="1">
      <alignment vertical="center"/>
    </xf>
    <xf numFmtId="0" fontId="0" fillId="19" borderId="7" xfId="0" applyFill="1" applyBorder="1" applyAlignment="1">
      <alignment vertical="center"/>
    </xf>
    <xf numFmtId="0" fontId="0" fillId="19" borderId="9" xfId="0" applyFill="1" applyBorder="1" applyAlignment="1">
      <alignment vertical="center"/>
    </xf>
    <xf numFmtId="0" fontId="7" fillId="19" borderId="3" xfId="0" applyFont="1" applyFill="1" applyBorder="1" applyAlignment="1">
      <alignment vertical="center"/>
    </xf>
    <xf numFmtId="0" fontId="0" fillId="19" borderId="0" xfId="0" applyFill="1" applyAlignment="1">
      <alignment vertical="center"/>
    </xf>
    <xf numFmtId="0" fontId="0" fillId="19" borderId="4" xfId="0" applyFill="1" applyBorder="1" applyAlignment="1">
      <alignment vertical="center"/>
    </xf>
    <xf numFmtId="0" fontId="7" fillId="19" borderId="15" xfId="0" applyFont="1" applyFill="1" applyBorder="1" applyAlignment="1">
      <alignment horizontal="center" vertical="center"/>
    </xf>
    <xf numFmtId="10" fontId="7" fillId="16" borderId="11" xfId="0" applyNumberFormat="1" applyFont="1" applyFill="1" applyBorder="1" applyAlignment="1" applyProtection="1">
      <alignment horizontal="center" vertical="center"/>
      <protection locked="0"/>
    </xf>
    <xf numFmtId="0" fontId="7" fillId="19" borderId="11" xfId="0" applyFont="1" applyFill="1" applyBorder="1" applyAlignment="1">
      <alignment horizontal="center" vertical="center"/>
    </xf>
    <xf numFmtId="0" fontId="0" fillId="19" borderId="3" xfId="0" applyFill="1" applyBorder="1" applyAlignment="1">
      <alignment vertical="center"/>
    </xf>
    <xf numFmtId="0" fontId="11" fillId="19" borderId="17" xfId="0" applyFont="1" applyFill="1" applyBorder="1" applyAlignment="1">
      <alignment horizontal="right" vertical="center"/>
    </xf>
    <xf numFmtId="2" fontId="7" fillId="19" borderId="11" xfId="0" applyNumberFormat="1" applyFont="1" applyFill="1" applyBorder="1" applyAlignment="1">
      <alignment horizontal="center" vertical="center"/>
    </xf>
    <xf numFmtId="0" fontId="0" fillId="19" borderId="0" xfId="0" applyFill="1" applyAlignment="1">
      <alignment horizontal="right" vertical="center"/>
    </xf>
    <xf numFmtId="2" fontId="15" fillId="19" borderId="29" xfId="0" applyNumberFormat="1" applyFont="1" applyFill="1" applyBorder="1" applyAlignment="1">
      <alignment horizontal="center" vertical="center"/>
    </xf>
    <xf numFmtId="0" fontId="11" fillId="19" borderId="3" xfId="0" applyFont="1" applyFill="1" applyBorder="1" applyAlignment="1">
      <alignment horizontal="right" vertical="center"/>
    </xf>
    <xf numFmtId="0" fontId="11" fillId="19" borderId="0" xfId="0" applyFont="1" applyFill="1" applyAlignment="1">
      <alignment horizontal="right" vertical="center"/>
    </xf>
    <xf numFmtId="0" fontId="11" fillId="19" borderId="0" xfId="0" applyFont="1" applyFill="1" applyAlignment="1">
      <alignment vertical="center"/>
    </xf>
    <xf numFmtId="2" fontId="11" fillId="17" borderId="11" xfId="0" applyNumberFormat="1" applyFont="1" applyFill="1" applyBorder="1" applyAlignment="1">
      <alignment horizontal="center" vertical="center"/>
    </xf>
    <xf numFmtId="0" fontId="15" fillId="19" borderId="3" xfId="0" applyFont="1" applyFill="1" applyBorder="1" applyAlignment="1">
      <alignment vertical="center"/>
    </xf>
    <xf numFmtId="0" fontId="15" fillId="19" borderId="0" xfId="0" applyFont="1" applyFill="1" applyAlignment="1">
      <alignment vertical="center"/>
    </xf>
    <xf numFmtId="2" fontId="0" fillId="19" borderId="0" xfId="0" applyNumberFormat="1" applyFill="1" applyAlignment="1">
      <alignment horizontal="center" vertical="center"/>
    </xf>
    <xf numFmtId="2" fontId="0" fillId="19" borderId="29" xfId="0" applyNumberFormat="1" applyFill="1" applyBorder="1" applyAlignment="1">
      <alignment horizontal="center" vertical="center"/>
    </xf>
    <xf numFmtId="2" fontId="7" fillId="17" borderId="11" xfId="0" applyNumberFormat="1" applyFont="1" applyFill="1" applyBorder="1" applyAlignment="1">
      <alignment horizontal="center" vertical="center"/>
    </xf>
    <xf numFmtId="2" fontId="7" fillId="19" borderId="0" xfId="0" applyNumberFormat="1" applyFont="1" applyFill="1" applyAlignment="1">
      <alignment horizontal="center" vertical="center"/>
    </xf>
    <xf numFmtId="0" fontId="0" fillId="19" borderId="15" xfId="0" applyFill="1" applyBorder="1" applyAlignment="1">
      <alignment vertical="center"/>
    </xf>
    <xf numFmtId="0" fontId="11" fillId="19" borderId="0" xfId="0" applyFont="1" applyFill="1" applyAlignment="1">
      <alignment horizontal="center" vertical="center"/>
    </xf>
    <xf numFmtId="2" fontId="8" fillId="18" borderId="11" xfId="0" applyNumberFormat="1" applyFont="1" applyFill="1" applyBorder="1" applyAlignment="1">
      <alignment horizontal="center" vertical="center"/>
    </xf>
    <xf numFmtId="0" fontId="0" fillId="19" borderId="13" xfId="0" applyFill="1" applyBorder="1" applyAlignment="1">
      <alignment vertical="center"/>
    </xf>
    <xf numFmtId="0" fontId="0" fillId="19" borderId="5" xfId="0" applyFill="1" applyBorder="1" applyAlignment="1">
      <alignment vertical="center"/>
    </xf>
    <xf numFmtId="0" fontId="0" fillId="19" borderId="6" xfId="0" applyFill="1" applyBorder="1" applyAlignment="1">
      <alignment vertical="center"/>
    </xf>
    <xf numFmtId="0" fontId="6" fillId="0" borderId="0" xfId="0" applyFont="1" applyAlignment="1">
      <alignment vertical="center"/>
    </xf>
    <xf numFmtId="0" fontId="5" fillId="0" borderId="0" xfId="0" applyFont="1" applyAlignment="1">
      <alignment horizontal="left" vertical="center" wrapText="1"/>
    </xf>
    <xf numFmtId="0" fontId="4" fillId="2" borderId="0" xfId="0" applyFont="1" applyFill="1" applyAlignment="1">
      <alignment horizontal="center" vertical="center" wrapText="1"/>
    </xf>
    <xf numFmtId="167" fontId="4" fillId="6" borderId="27" xfId="0" applyNumberFormat="1" applyFont="1" applyFill="1" applyBorder="1" applyAlignment="1" applyProtection="1">
      <alignment horizontal="center" vertical="center" wrapText="1"/>
      <protection locked="0"/>
    </xf>
    <xf numFmtId="0" fontId="4" fillId="2" borderId="14" xfId="0" applyFont="1" applyFill="1" applyBorder="1" applyAlignment="1">
      <alignment horizontal="center" vertical="center"/>
    </xf>
    <xf numFmtId="0" fontId="5" fillId="9" borderId="13" xfId="0" applyFont="1" applyFill="1" applyBorder="1" applyAlignment="1">
      <alignment vertical="center"/>
    </xf>
    <xf numFmtId="0" fontId="4" fillId="10" borderId="37" xfId="0" applyFont="1" applyFill="1" applyBorder="1" applyAlignment="1">
      <alignment horizontal="center" vertical="center"/>
    </xf>
    <xf numFmtId="0" fontId="4" fillId="10" borderId="38" xfId="0" applyFont="1" applyFill="1" applyBorder="1" applyAlignment="1">
      <alignment horizontal="center" vertical="center"/>
    </xf>
    <xf numFmtId="0" fontId="4" fillId="10" borderId="39" xfId="0" applyFont="1" applyFill="1" applyBorder="1" applyAlignment="1">
      <alignment horizontal="center" vertical="center"/>
    </xf>
    <xf numFmtId="0" fontId="13" fillId="6" borderId="0" xfId="0" applyFont="1" applyFill="1" applyAlignment="1">
      <alignment vertical="center" wrapText="1"/>
    </xf>
    <xf numFmtId="0" fontId="5" fillId="6" borderId="0" xfId="0" applyFont="1" applyFill="1" applyAlignment="1">
      <alignment vertical="center" wrapText="1"/>
    </xf>
    <xf numFmtId="0" fontId="5" fillId="6" borderId="0" xfId="0" applyFont="1" applyFill="1" applyAlignment="1">
      <alignment horizontal="center" vertical="center" wrapText="1"/>
    </xf>
    <xf numFmtId="0" fontId="4" fillId="2" borderId="0" xfId="0" applyFont="1" applyFill="1" applyAlignment="1">
      <alignment horizontal="left" vertical="center" wrapText="1"/>
    </xf>
    <xf numFmtId="0" fontId="5" fillId="10" borderId="7" xfId="0" applyFont="1" applyFill="1" applyBorder="1" applyAlignment="1">
      <alignment horizontal="center" vertical="center"/>
    </xf>
    <xf numFmtId="0" fontId="4" fillId="10" borderId="10" xfId="0" applyFont="1" applyFill="1" applyBorder="1" applyAlignment="1">
      <alignment vertical="center"/>
    </xf>
    <xf numFmtId="0" fontId="4" fillId="10" borderId="75" xfId="0" applyFont="1" applyFill="1" applyBorder="1" applyAlignment="1">
      <alignment horizontal="right" vertical="center"/>
    </xf>
    <xf numFmtId="0" fontId="4" fillId="10" borderId="73" xfId="0" applyFont="1" applyFill="1" applyBorder="1" applyAlignment="1">
      <alignment vertical="center"/>
    </xf>
    <xf numFmtId="0" fontId="4" fillId="10" borderId="43" xfId="0" applyFont="1" applyFill="1" applyBorder="1" applyAlignment="1">
      <alignment vertical="center"/>
    </xf>
    <xf numFmtId="0" fontId="4" fillId="10" borderId="31" xfId="0" applyFont="1" applyFill="1" applyBorder="1" applyAlignment="1">
      <alignment horizontal="right" vertical="center"/>
    </xf>
    <xf numFmtId="0" fontId="4" fillId="10" borderId="11" xfId="0" applyFont="1" applyFill="1" applyBorder="1" applyAlignment="1">
      <alignment horizontal="center" vertical="center"/>
    </xf>
    <xf numFmtId="7" fontId="5" fillId="6" borderId="0" xfId="0" applyNumberFormat="1" applyFont="1" applyFill="1" applyAlignment="1">
      <alignment vertical="center"/>
    </xf>
    <xf numFmtId="0" fontId="4" fillId="6" borderId="1" xfId="0" applyFont="1" applyFill="1" applyBorder="1" applyAlignment="1">
      <alignment horizontal="right" vertical="center" wrapText="1"/>
    </xf>
    <xf numFmtId="49" fontId="4" fillId="6" borderId="14" xfId="5" applyFont="1" applyBorder="1" applyAlignment="1">
      <alignment horizontal="left" vertical="center" wrapText="1"/>
      <protection locked="0"/>
    </xf>
    <xf numFmtId="49" fontId="4" fillId="6" borderId="14" xfId="5" applyFont="1" applyBorder="1" applyAlignment="1">
      <alignment horizontal="center" vertical="center" wrapText="1"/>
      <protection locked="0"/>
    </xf>
    <xf numFmtId="10" fontId="4" fillId="6" borderId="14" xfId="5" applyNumberFormat="1" applyFont="1" applyBorder="1" applyAlignment="1">
      <alignment horizontal="center" vertical="center" wrapText="1"/>
      <protection locked="0"/>
    </xf>
    <xf numFmtId="49" fontId="4" fillId="6" borderId="14" xfId="5" applyFont="1" applyBorder="1" applyAlignment="1" applyProtection="1">
      <alignment horizontal="center" vertical="center" wrapText="1"/>
    </xf>
    <xf numFmtId="0" fontId="5" fillId="10" borderId="11" xfId="0" applyFont="1" applyFill="1" applyBorder="1" applyAlignment="1">
      <alignment vertical="center"/>
    </xf>
    <xf numFmtId="0" fontId="4" fillId="6" borderId="25" xfId="0" applyFont="1" applyFill="1" applyBorder="1" applyAlignment="1">
      <alignment horizontal="center" vertical="center"/>
    </xf>
    <xf numFmtId="0" fontId="4" fillId="6" borderId="42" xfId="0" applyFont="1" applyFill="1" applyBorder="1" applyAlignment="1">
      <alignment horizontal="center" vertical="center"/>
    </xf>
    <xf numFmtId="0" fontId="4" fillId="2" borderId="26" xfId="0" applyFont="1" applyFill="1" applyBorder="1" applyAlignment="1">
      <alignment horizontal="left" vertical="center"/>
    </xf>
    <xf numFmtId="0" fontId="32" fillId="0" borderId="66" xfId="0" applyFont="1" applyBorder="1" applyAlignment="1">
      <alignment horizontal="center" vertical="center"/>
    </xf>
    <xf numFmtId="0" fontId="4" fillId="10" borderId="0" xfId="0" applyFont="1" applyFill="1" applyAlignment="1">
      <alignment horizontal="right" vertical="center"/>
    </xf>
    <xf numFmtId="1" fontId="5" fillId="13" borderId="17" xfId="0" applyNumberFormat="1" applyFont="1" applyFill="1" applyBorder="1" applyAlignment="1">
      <alignment horizontal="center" vertical="center"/>
    </xf>
    <xf numFmtId="0" fontId="5" fillId="2" borderId="7" xfId="0" applyFont="1" applyFill="1" applyBorder="1" applyAlignment="1">
      <alignment horizontal="center"/>
    </xf>
    <xf numFmtId="0" fontId="4" fillId="2" borderId="7" xfId="0" applyFont="1" applyFill="1" applyBorder="1"/>
    <xf numFmtId="0" fontId="5" fillId="6" borderId="7" xfId="0" applyFont="1" applyFill="1" applyBorder="1" applyAlignment="1">
      <alignment horizontal="center"/>
    </xf>
    <xf numFmtId="0" fontId="4" fillId="6" borderId="7" xfId="0" applyFont="1" applyFill="1" applyBorder="1"/>
    <xf numFmtId="0" fontId="4" fillId="6" borderId="0" xfId="0" applyFont="1" applyFill="1"/>
    <xf numFmtId="0" fontId="5" fillId="6" borderId="0" xfId="0" applyFont="1" applyFill="1" applyAlignment="1">
      <alignment horizontal="left"/>
    </xf>
    <xf numFmtId="0" fontId="5" fillId="2" borderId="0" xfId="0" applyFont="1" applyFill="1" applyAlignment="1">
      <alignment horizontal="center" vertical="center" wrapText="1"/>
    </xf>
    <xf numFmtId="0" fontId="5" fillId="0" borderId="0" xfId="0" applyFont="1" applyAlignment="1">
      <alignment horizontal="center" vertical="center" wrapText="1"/>
    </xf>
    <xf numFmtId="0" fontId="4" fillId="10" borderId="5" xfId="0" applyFont="1" applyFill="1" applyBorder="1" applyAlignment="1">
      <alignment horizontal="right" vertical="center"/>
    </xf>
    <xf numFmtId="1" fontId="4" fillId="10" borderId="6" xfId="0" applyNumberFormat="1" applyFont="1" applyFill="1" applyBorder="1" applyAlignment="1">
      <alignment horizontal="center" vertical="center"/>
    </xf>
    <xf numFmtId="0" fontId="4" fillId="7" borderId="11" xfId="0" applyFont="1" applyFill="1" applyBorder="1" applyAlignment="1">
      <alignment horizontal="center" vertical="center" wrapText="1"/>
    </xf>
    <xf numFmtId="0" fontId="4" fillId="7" borderId="17" xfId="0" applyFont="1" applyFill="1" applyBorder="1" applyAlignment="1">
      <alignment horizontal="center" vertical="center" wrapText="1"/>
    </xf>
    <xf numFmtId="0" fontId="4" fillId="0" borderId="0" xfId="0" applyFont="1" applyAlignment="1">
      <alignment horizontal="center" vertical="center" wrapText="1"/>
    </xf>
    <xf numFmtId="0" fontId="26" fillId="12" borderId="37" xfId="0" applyFont="1" applyFill="1" applyBorder="1" applyAlignment="1">
      <alignment horizontal="center" vertical="center" wrapText="1"/>
    </xf>
    <xf numFmtId="0" fontId="26" fillId="12" borderId="38" xfId="0" applyFont="1" applyFill="1" applyBorder="1" applyAlignment="1">
      <alignment horizontal="center" vertical="center" wrapText="1"/>
    </xf>
    <xf numFmtId="0" fontId="25" fillId="12" borderId="11" xfId="0" applyFont="1" applyFill="1" applyBorder="1" applyAlignment="1">
      <alignment horizontal="center" vertical="center" wrapText="1"/>
    </xf>
    <xf numFmtId="0" fontId="25" fillId="12" borderId="59" xfId="0" applyFont="1" applyFill="1" applyBorder="1" applyAlignment="1">
      <alignment horizontal="center" vertical="center" wrapText="1"/>
    </xf>
    <xf numFmtId="0" fontId="25" fillId="12" borderId="56" xfId="0" applyFont="1" applyFill="1" applyBorder="1" applyAlignment="1">
      <alignment horizontal="center" vertical="center" wrapText="1"/>
    </xf>
    <xf numFmtId="0" fontId="13" fillId="2" borderId="0" xfId="0" applyFont="1" applyFill="1" applyAlignment="1">
      <alignment horizontal="center" vertical="center" wrapText="1"/>
    </xf>
    <xf numFmtId="0" fontId="4" fillId="2" borderId="5" xfId="0" applyFont="1" applyFill="1" applyBorder="1" applyAlignment="1">
      <alignment horizontal="center" vertical="center" wrapText="1"/>
    </xf>
    <xf numFmtId="0" fontId="4" fillId="6" borderId="9" xfId="0" applyFont="1" applyFill="1" applyBorder="1" applyAlignment="1">
      <alignment vertical="center" wrapText="1"/>
    </xf>
    <xf numFmtId="0" fontId="5" fillId="9" borderId="15" xfId="0" applyFont="1" applyFill="1" applyBorder="1" applyAlignment="1">
      <alignment vertical="center" wrapText="1"/>
    </xf>
    <xf numFmtId="0" fontId="4" fillId="9" borderId="11" xfId="0" applyFont="1" applyFill="1" applyBorder="1" applyAlignment="1">
      <alignment horizontal="center" vertical="center" wrapText="1"/>
    </xf>
    <xf numFmtId="0" fontId="5" fillId="0" borderId="0" xfId="0" applyFont="1" applyAlignment="1">
      <alignment vertical="center" wrapText="1"/>
    </xf>
    <xf numFmtId="0" fontId="4" fillId="2" borderId="7" xfId="0" applyFont="1" applyFill="1" applyBorder="1" applyAlignment="1">
      <alignment vertical="center" wrapText="1"/>
    </xf>
    <xf numFmtId="0" fontId="5" fillId="2" borderId="0" xfId="0" applyFont="1" applyFill="1" applyAlignment="1">
      <alignment vertical="center" wrapText="1"/>
    </xf>
    <xf numFmtId="0" fontId="13" fillId="2" borderId="0" xfId="0" applyFont="1" applyFill="1" applyAlignment="1">
      <alignment vertical="center" wrapText="1"/>
    </xf>
    <xf numFmtId="0" fontId="4" fillId="7" borderId="19" xfId="0" applyFont="1" applyFill="1" applyBorder="1" applyAlignment="1">
      <alignment horizontal="right" vertical="center" wrapText="1"/>
    </xf>
    <xf numFmtId="0" fontId="4" fillId="7" borderId="20" xfId="0" applyFont="1" applyFill="1" applyBorder="1" applyAlignment="1">
      <alignment horizontal="center" vertical="center" wrapText="1"/>
    </xf>
    <xf numFmtId="0" fontId="4" fillId="7" borderId="23" xfId="0" applyFont="1" applyFill="1" applyBorder="1" applyAlignment="1">
      <alignment horizontal="right" vertical="center" wrapText="1"/>
    </xf>
    <xf numFmtId="0" fontId="4" fillId="7" borderId="24" xfId="0" applyFont="1" applyFill="1" applyBorder="1" applyAlignment="1">
      <alignment horizontal="center" vertical="center" wrapText="1"/>
    </xf>
    <xf numFmtId="0" fontId="4" fillId="7" borderId="19" xfId="0" applyFont="1" applyFill="1" applyBorder="1" applyAlignment="1">
      <alignment horizontal="center" vertical="center" wrapText="1"/>
    </xf>
    <xf numFmtId="9" fontId="4" fillId="7" borderId="20" xfId="0" applyNumberFormat="1" applyFont="1" applyFill="1" applyBorder="1" applyAlignment="1">
      <alignment horizontal="center" vertical="center" wrapText="1"/>
    </xf>
    <xf numFmtId="0" fontId="4" fillId="7" borderId="23" xfId="0" applyFont="1" applyFill="1" applyBorder="1" applyAlignment="1">
      <alignment horizontal="center" vertical="center" wrapText="1"/>
    </xf>
    <xf numFmtId="9" fontId="4" fillId="7" borderId="24" xfId="0" applyNumberFormat="1" applyFont="1" applyFill="1" applyBorder="1" applyAlignment="1">
      <alignment horizontal="center" vertical="center" wrapText="1"/>
    </xf>
    <xf numFmtId="0" fontId="4" fillId="2" borderId="0" xfId="0" applyFont="1" applyFill="1" applyAlignment="1">
      <alignment horizontal="right" vertical="center" wrapText="1"/>
    </xf>
    <xf numFmtId="9" fontId="4" fillId="2" borderId="0" xfId="0" applyNumberFormat="1" applyFont="1" applyFill="1" applyAlignment="1">
      <alignment horizontal="center" vertical="center" wrapText="1"/>
    </xf>
    <xf numFmtId="0" fontId="13" fillId="2" borderId="0" xfId="0" applyFont="1" applyFill="1" applyAlignment="1">
      <alignment horizontal="left" vertical="center" wrapText="1"/>
    </xf>
    <xf numFmtId="0" fontId="4" fillId="7" borderId="18" xfId="0" applyFont="1" applyFill="1" applyBorder="1" applyAlignment="1">
      <alignment horizontal="center" vertical="center" wrapText="1"/>
    </xf>
    <xf numFmtId="0" fontId="4" fillId="7" borderId="21" xfId="0" applyFont="1" applyFill="1" applyBorder="1" applyAlignment="1">
      <alignment horizontal="right" vertical="center" wrapText="1"/>
    </xf>
    <xf numFmtId="0" fontId="4" fillId="7" borderId="22" xfId="0" applyFont="1" applyFill="1" applyBorder="1" applyAlignment="1">
      <alignment horizontal="center" vertical="center" wrapText="1"/>
    </xf>
    <xf numFmtId="0" fontId="5" fillId="2" borderId="11" xfId="0" applyFont="1" applyFill="1" applyBorder="1" applyAlignment="1">
      <alignment horizontal="center" vertical="center" wrapText="1"/>
    </xf>
    <xf numFmtId="2" fontId="4" fillId="9" borderId="11" xfId="0" applyNumberFormat="1" applyFont="1" applyFill="1" applyBorder="1" applyAlignment="1">
      <alignment horizontal="center" vertical="center" wrapText="1"/>
    </xf>
    <xf numFmtId="0" fontId="4" fillId="10" borderId="19" xfId="0" applyFont="1" applyFill="1" applyBorder="1" applyAlignment="1">
      <alignment horizontal="right" vertical="center" wrapText="1"/>
    </xf>
    <xf numFmtId="0" fontId="4" fillId="10" borderId="20" xfId="0" applyFont="1" applyFill="1" applyBorder="1" applyAlignment="1">
      <alignment horizontal="center" vertical="center" wrapText="1"/>
    </xf>
    <xf numFmtId="0" fontId="4" fillId="10" borderId="21" xfId="0" applyFont="1" applyFill="1" applyBorder="1" applyAlignment="1">
      <alignment horizontal="right" vertical="center" wrapText="1"/>
    </xf>
    <xf numFmtId="0" fontId="4" fillId="10" borderId="22" xfId="0" applyFont="1" applyFill="1" applyBorder="1" applyAlignment="1">
      <alignment horizontal="center" vertical="center" wrapText="1"/>
    </xf>
    <xf numFmtId="0" fontId="4" fillId="10" borderId="23" xfId="0" applyFont="1" applyFill="1" applyBorder="1" applyAlignment="1">
      <alignment horizontal="right" vertical="center" wrapText="1"/>
    </xf>
    <xf numFmtId="0" fontId="4" fillId="10" borderId="24" xfId="0" applyFont="1" applyFill="1" applyBorder="1" applyAlignment="1">
      <alignment horizontal="center" vertical="center" wrapText="1"/>
    </xf>
    <xf numFmtId="0" fontId="4" fillId="10" borderId="25" xfId="0" applyFont="1" applyFill="1" applyBorder="1" applyAlignment="1">
      <alignment horizontal="right" vertical="center" wrapText="1"/>
    </xf>
    <xf numFmtId="9" fontId="4" fillId="10" borderId="26" xfId="0" applyNumberFormat="1" applyFont="1" applyFill="1" applyBorder="1" applyAlignment="1">
      <alignment horizontal="left" vertical="center" wrapText="1"/>
    </xf>
    <xf numFmtId="0" fontId="4" fillId="10" borderId="19" xfId="0" applyFont="1" applyFill="1" applyBorder="1" applyAlignment="1">
      <alignment horizontal="center" vertical="center" wrapText="1"/>
    </xf>
    <xf numFmtId="0" fontId="4" fillId="10" borderId="23" xfId="0" applyFont="1" applyFill="1" applyBorder="1" applyAlignment="1">
      <alignment horizontal="center" vertical="center" wrapText="1"/>
    </xf>
    <xf numFmtId="0" fontId="5" fillId="9" borderId="11" xfId="0" applyFont="1" applyFill="1" applyBorder="1" applyAlignment="1">
      <alignment vertical="center" wrapText="1"/>
    </xf>
    <xf numFmtId="0" fontId="5" fillId="7" borderId="11" xfId="0" applyFont="1" applyFill="1" applyBorder="1" applyAlignment="1">
      <alignment horizontal="center" vertical="center" wrapText="1"/>
    </xf>
    <xf numFmtId="0" fontId="5" fillId="9" borderId="11" xfId="0" applyFont="1" applyFill="1" applyBorder="1" applyAlignment="1">
      <alignment horizontal="center" vertical="center" wrapText="1"/>
    </xf>
    <xf numFmtId="0" fontId="5" fillId="2" borderId="0" xfId="0" applyFont="1" applyFill="1" applyAlignment="1">
      <alignment horizontal="left" vertical="center" wrapText="1"/>
    </xf>
    <xf numFmtId="7" fontId="4" fillId="6" borderId="1" xfId="0" applyNumberFormat="1" applyFont="1" applyFill="1" applyBorder="1" applyAlignment="1" applyProtection="1">
      <alignment horizontal="center" vertical="center" wrapText="1"/>
      <protection locked="0"/>
    </xf>
    <xf numFmtId="0" fontId="4" fillId="6" borderId="27" xfId="0" applyFont="1" applyFill="1" applyBorder="1" applyAlignment="1">
      <alignment horizontal="center" vertical="center" wrapText="1"/>
    </xf>
    <xf numFmtId="2" fontId="4" fillId="6" borderId="1" xfId="0" applyNumberFormat="1" applyFont="1" applyFill="1" applyBorder="1" applyAlignment="1">
      <alignment horizontal="center" vertical="center" wrapText="1"/>
    </xf>
    <xf numFmtId="7" fontId="4" fillId="6" borderId="0" xfId="0" applyNumberFormat="1" applyFont="1" applyFill="1" applyAlignment="1">
      <alignment vertical="center" wrapText="1"/>
    </xf>
    <xf numFmtId="1" fontId="4" fillId="6" borderId="0" xfId="0" applyNumberFormat="1" applyFont="1" applyFill="1" applyAlignment="1">
      <alignment horizontal="center" vertical="center" wrapText="1"/>
    </xf>
    <xf numFmtId="164" fontId="4" fillId="6" borderId="1" xfId="0" applyNumberFormat="1" applyFont="1" applyFill="1" applyBorder="1" applyAlignment="1" applyProtection="1">
      <alignment horizontal="center" vertical="center" wrapText="1"/>
      <protection locked="0"/>
    </xf>
    <xf numFmtId="9" fontId="4" fillId="6" borderId="12" xfId="0" applyNumberFormat="1" applyFont="1" applyFill="1" applyBorder="1" applyAlignment="1">
      <alignment horizontal="center" vertical="center" wrapText="1"/>
    </xf>
    <xf numFmtId="9" fontId="4" fillId="6" borderId="0" xfId="0" applyNumberFormat="1" applyFont="1" applyFill="1" applyAlignment="1">
      <alignment horizontal="center" vertical="center" wrapText="1"/>
    </xf>
    <xf numFmtId="1" fontId="4" fillId="6" borderId="1" xfId="0" applyNumberFormat="1" applyFont="1" applyFill="1" applyBorder="1" applyAlignment="1" applyProtection="1">
      <alignment horizontal="center" vertical="center" wrapText="1"/>
      <protection locked="0"/>
    </xf>
    <xf numFmtId="7" fontId="4" fillId="2" borderId="0" xfId="0" applyNumberFormat="1" applyFont="1" applyFill="1" applyAlignment="1">
      <alignment vertical="center" wrapText="1"/>
    </xf>
    <xf numFmtId="2" fontId="4" fillId="6" borderId="0" xfId="0" applyNumberFormat="1" applyFont="1" applyFill="1" applyAlignment="1">
      <alignment horizontal="center" vertical="center" wrapText="1"/>
    </xf>
    <xf numFmtId="0" fontId="4" fillId="6" borderId="11" xfId="0" applyFont="1" applyFill="1" applyBorder="1" applyAlignment="1">
      <alignment horizontal="right" vertical="center" wrapText="1"/>
    </xf>
    <xf numFmtId="2" fontId="4" fillId="6" borderId="11" xfId="0" applyNumberFormat="1" applyFont="1" applyFill="1" applyBorder="1" applyAlignment="1">
      <alignment horizontal="center" vertical="center" wrapText="1"/>
    </xf>
    <xf numFmtId="9" fontId="4" fillId="2" borderId="0" xfId="0" applyNumberFormat="1" applyFont="1" applyFill="1" applyAlignment="1">
      <alignment horizontal="left" vertical="center" wrapText="1"/>
    </xf>
    <xf numFmtId="0" fontId="4" fillId="6" borderId="5" xfId="0" applyFont="1" applyFill="1" applyBorder="1" applyAlignment="1">
      <alignment vertical="center" wrapText="1"/>
    </xf>
    <xf numFmtId="0" fontId="4" fillId="2" borderId="5" xfId="0" applyFont="1" applyFill="1" applyBorder="1" applyAlignment="1">
      <alignment vertical="center" wrapText="1"/>
    </xf>
    <xf numFmtId="0" fontId="5" fillId="9" borderId="11" xfId="0" applyFont="1" applyFill="1" applyBorder="1" applyAlignment="1">
      <alignment horizontal="right" vertical="center" wrapText="1"/>
    </xf>
    <xf numFmtId="10" fontId="4" fillId="6" borderId="11" xfId="0" applyNumberFormat="1" applyFont="1" applyFill="1" applyBorder="1" applyAlignment="1" applyProtection="1">
      <alignment horizontal="center" vertical="center" wrapText="1"/>
      <protection locked="0"/>
    </xf>
    <xf numFmtId="0" fontId="4" fillId="10" borderId="37" xfId="0" applyFont="1" applyFill="1" applyBorder="1" applyAlignment="1">
      <alignment horizontal="center" vertical="center" wrapText="1"/>
    </xf>
    <xf numFmtId="9" fontId="4" fillId="10" borderId="35" xfId="0" applyNumberFormat="1" applyFont="1" applyFill="1" applyBorder="1" applyAlignment="1">
      <alignment horizontal="center" vertical="center" wrapText="1"/>
    </xf>
    <xf numFmtId="0" fontId="4" fillId="10" borderId="38" xfId="0" applyFont="1" applyFill="1" applyBorder="1" applyAlignment="1">
      <alignment horizontal="center" vertical="center" wrapText="1"/>
    </xf>
    <xf numFmtId="9" fontId="4" fillId="10" borderId="36" xfId="0" applyNumberFormat="1" applyFont="1" applyFill="1" applyBorder="1" applyAlignment="1">
      <alignment horizontal="center" vertical="center" wrapText="1"/>
    </xf>
    <xf numFmtId="0" fontId="4" fillId="2" borderId="11" xfId="0" applyFont="1" applyFill="1" applyBorder="1" applyAlignment="1">
      <alignment horizontal="right" vertical="center" wrapText="1"/>
    </xf>
    <xf numFmtId="0" fontId="4" fillId="6" borderId="11" xfId="0" applyFont="1" applyFill="1" applyBorder="1" applyAlignment="1">
      <alignment horizontal="center" vertical="center" wrapText="1"/>
    </xf>
    <xf numFmtId="0" fontId="4" fillId="10" borderId="30" xfId="0" applyFont="1" applyFill="1" applyBorder="1" applyAlignment="1">
      <alignment horizontal="center" vertical="center" wrapText="1"/>
    </xf>
    <xf numFmtId="9" fontId="4" fillId="10" borderId="20" xfId="0" applyNumberFormat="1" applyFont="1" applyFill="1" applyBorder="1" applyAlignment="1">
      <alignment horizontal="center" vertical="center" wrapText="1"/>
    </xf>
    <xf numFmtId="0" fontId="4" fillId="10" borderId="27" xfId="0" applyFont="1" applyFill="1" applyBorder="1" applyAlignment="1">
      <alignment horizontal="center" vertical="center" wrapText="1"/>
    </xf>
    <xf numFmtId="9" fontId="4" fillId="10" borderId="22" xfId="0" applyNumberFormat="1" applyFont="1" applyFill="1" applyBorder="1" applyAlignment="1">
      <alignment horizontal="center" vertical="center" wrapText="1"/>
    </xf>
    <xf numFmtId="0" fontId="4" fillId="10" borderId="31" xfId="0" applyFont="1" applyFill="1" applyBorder="1" applyAlignment="1">
      <alignment horizontal="center" vertical="center" wrapText="1"/>
    </xf>
    <xf numFmtId="9" fontId="4" fillId="10" borderId="24" xfId="0" applyNumberFormat="1" applyFont="1" applyFill="1" applyBorder="1" applyAlignment="1">
      <alignment horizontal="left" vertical="center" wrapText="1"/>
    </xf>
    <xf numFmtId="0" fontId="5" fillId="9" borderId="15" xfId="0" applyFont="1" applyFill="1" applyBorder="1" applyAlignment="1">
      <alignment horizontal="center" vertical="center" wrapText="1"/>
    </xf>
    <xf numFmtId="1" fontId="4" fillId="9" borderId="11" xfId="0" applyNumberFormat="1" applyFont="1" applyFill="1" applyBorder="1" applyAlignment="1">
      <alignment horizontal="center" vertical="center" wrapText="1"/>
    </xf>
    <xf numFmtId="1" fontId="4" fillId="2" borderId="0" xfId="0" applyNumberFormat="1" applyFont="1" applyFill="1" applyAlignment="1">
      <alignment horizontal="center" vertical="center" wrapText="1"/>
    </xf>
    <xf numFmtId="0" fontId="4" fillId="6" borderId="18" xfId="0" applyFont="1" applyFill="1" applyBorder="1" applyAlignment="1" applyProtection="1">
      <alignment vertical="center" wrapText="1"/>
      <protection locked="0"/>
    </xf>
    <xf numFmtId="0" fontId="4" fillId="6" borderId="18" xfId="0" applyFont="1" applyFill="1" applyBorder="1" applyAlignment="1" applyProtection="1">
      <alignment horizontal="left" vertical="center" wrapText="1"/>
      <protection locked="0"/>
    </xf>
    <xf numFmtId="0" fontId="4" fillId="10" borderId="11" xfId="0" applyFont="1" applyFill="1" applyBorder="1" applyAlignment="1">
      <alignment horizontal="center" vertical="center" wrapText="1"/>
    </xf>
    <xf numFmtId="164" fontId="4" fillId="9" borderId="11" xfId="0" applyNumberFormat="1" applyFont="1" applyFill="1" applyBorder="1" applyAlignment="1">
      <alignment horizontal="center" vertical="center" wrapText="1"/>
    </xf>
    <xf numFmtId="164" fontId="4" fillId="6" borderId="0" xfId="0" applyNumberFormat="1" applyFont="1" applyFill="1" applyAlignment="1">
      <alignment horizontal="center" vertical="center" wrapText="1"/>
    </xf>
    <xf numFmtId="0" fontId="13" fillId="2" borderId="66" xfId="0" applyFont="1" applyFill="1" applyBorder="1" applyAlignment="1">
      <alignment vertical="center" wrapText="1"/>
    </xf>
    <xf numFmtId="0" fontId="4" fillId="2" borderId="66" xfId="0" applyFont="1" applyFill="1" applyBorder="1" applyAlignment="1">
      <alignment horizontal="center" vertical="center" wrapText="1"/>
    </xf>
    <xf numFmtId="1" fontId="4" fillId="11" borderId="11" xfId="0" applyNumberFormat="1" applyFont="1" applyFill="1" applyBorder="1" applyAlignment="1">
      <alignment horizontal="center" vertical="center" wrapText="1"/>
    </xf>
    <xf numFmtId="0" fontId="4" fillId="10" borderId="67" xfId="0" applyFont="1" applyFill="1" applyBorder="1" applyAlignment="1">
      <alignment horizontal="center" vertical="center" wrapText="1"/>
    </xf>
    <xf numFmtId="0" fontId="4" fillId="10" borderId="21" xfId="0" applyFont="1" applyFill="1" applyBorder="1" applyAlignment="1">
      <alignment horizontal="center" vertical="center" wrapText="1"/>
    </xf>
    <xf numFmtId="1" fontId="5" fillId="9" borderId="11" xfId="0" applyNumberFormat="1" applyFont="1" applyFill="1" applyBorder="1" applyAlignment="1">
      <alignment horizontal="center" vertical="center" wrapText="1"/>
    </xf>
    <xf numFmtId="0" fontId="4" fillId="9" borderId="28" xfId="0" applyFont="1" applyFill="1" applyBorder="1" applyAlignment="1">
      <alignment horizontal="center" vertical="center" wrapText="1"/>
    </xf>
    <xf numFmtId="43" fontId="4" fillId="2" borderId="0" xfId="1" applyFont="1" applyFill="1" applyBorder="1" applyAlignment="1" applyProtection="1">
      <alignment vertical="center" wrapText="1"/>
    </xf>
    <xf numFmtId="0" fontId="5" fillId="12" borderId="11" xfId="0" applyFont="1" applyFill="1" applyBorder="1" applyAlignment="1">
      <alignment horizontal="center" vertical="center" wrapText="1"/>
    </xf>
    <xf numFmtId="2" fontId="4" fillId="11" borderId="11" xfId="0" applyNumberFormat="1" applyFont="1" applyFill="1" applyBorder="1" applyAlignment="1">
      <alignment horizontal="center" vertical="center" wrapText="1"/>
    </xf>
    <xf numFmtId="2" fontId="5" fillId="13" borderId="8" xfId="0" applyNumberFormat="1" applyFont="1" applyFill="1" applyBorder="1" applyAlignment="1">
      <alignment horizontal="center" vertical="center" wrapText="1"/>
    </xf>
    <xf numFmtId="0" fontId="4" fillId="13" borderId="8" xfId="0" applyFont="1" applyFill="1" applyBorder="1" applyAlignment="1">
      <alignment vertical="center" wrapText="1"/>
    </xf>
    <xf numFmtId="0" fontId="4" fillId="13" borderId="17" xfId="0" applyFont="1" applyFill="1" applyBorder="1" applyAlignment="1">
      <alignment vertical="center" wrapText="1"/>
    </xf>
    <xf numFmtId="0" fontId="4" fillId="2" borderId="33" xfId="0" applyFont="1" applyFill="1" applyBorder="1" applyAlignment="1">
      <alignment horizontal="center" wrapText="1"/>
    </xf>
    <xf numFmtId="0" fontId="4" fillId="2" borderId="0" xfId="0" applyFont="1" applyFill="1" applyAlignment="1">
      <alignment horizontal="center" wrapText="1"/>
    </xf>
    <xf numFmtId="0" fontId="4" fillId="6" borderId="0" xfId="0" applyFont="1" applyFill="1" applyAlignment="1">
      <alignment wrapText="1"/>
    </xf>
    <xf numFmtId="0" fontId="4" fillId="2" borderId="46" xfId="0" applyFont="1" applyFill="1" applyBorder="1" applyAlignment="1">
      <alignment horizontal="right" wrapText="1"/>
    </xf>
    <xf numFmtId="0" fontId="72" fillId="2" borderId="5" xfId="0" applyFont="1" applyFill="1" applyBorder="1" applyAlignment="1">
      <alignment horizontal="left" vertical="center" wrapText="1" indent="3"/>
    </xf>
    <xf numFmtId="0" fontId="4" fillId="0" borderId="46" xfId="0" applyFont="1" applyBorder="1" applyAlignment="1">
      <alignment wrapText="1"/>
    </xf>
    <xf numFmtId="0" fontId="4" fillId="6" borderId="46" xfId="0" applyFont="1" applyFill="1" applyBorder="1" applyAlignment="1">
      <alignment horizontal="center" wrapText="1"/>
    </xf>
    <xf numFmtId="0" fontId="4" fillId="6" borderId="7" xfId="0" applyFont="1" applyFill="1" applyBorder="1" applyAlignment="1">
      <alignment horizontal="center" wrapText="1"/>
    </xf>
    <xf numFmtId="0" fontId="5" fillId="6" borderId="46" xfId="0" applyFont="1" applyFill="1" applyBorder="1" applyAlignment="1">
      <alignment horizontal="center" wrapText="1"/>
    </xf>
    <xf numFmtId="0" fontId="72" fillId="6" borderId="1" xfId="0" applyFont="1" applyFill="1" applyBorder="1" applyAlignment="1">
      <alignment horizontal="right" vertical="center" wrapText="1"/>
    </xf>
    <xf numFmtId="0" fontId="71" fillId="2" borderId="0" xfId="0" applyFont="1" applyFill="1" applyAlignment="1">
      <alignment horizontal="left" vertical="center" wrapText="1"/>
    </xf>
    <xf numFmtId="1" fontId="4" fillId="6" borderId="0" xfId="0" applyNumberFormat="1" applyFont="1" applyFill="1" applyAlignment="1">
      <alignment horizontal="left" vertical="center" wrapText="1"/>
    </xf>
    <xf numFmtId="0" fontId="73" fillId="10" borderId="37" xfId="0" applyFont="1" applyFill="1" applyBorder="1" applyAlignment="1">
      <alignment horizontal="center" vertical="center" wrapText="1"/>
    </xf>
    <xf numFmtId="0" fontId="73" fillId="10" borderId="39" xfId="0" applyFont="1" applyFill="1" applyBorder="1" applyAlignment="1">
      <alignment horizontal="center" vertical="center" wrapText="1"/>
    </xf>
    <xf numFmtId="0" fontId="73" fillId="10" borderId="62" xfId="0" applyFont="1" applyFill="1" applyBorder="1" applyAlignment="1">
      <alignment horizontal="center" vertical="center" wrapText="1"/>
    </xf>
    <xf numFmtId="0" fontId="73" fillId="10" borderId="38" xfId="0" applyFont="1" applyFill="1" applyBorder="1" applyAlignment="1">
      <alignment horizontal="center" vertical="center" wrapText="1"/>
    </xf>
    <xf numFmtId="0" fontId="73" fillId="10" borderId="35" xfId="0" applyFont="1" applyFill="1" applyBorder="1" applyAlignment="1">
      <alignment horizontal="center" vertical="center" wrapText="1"/>
    </xf>
    <xf numFmtId="0" fontId="73" fillId="10" borderId="30" xfId="0" applyFont="1" applyFill="1" applyBorder="1" applyAlignment="1">
      <alignment horizontal="center" vertical="center" wrapText="1"/>
    </xf>
    <xf numFmtId="0" fontId="73" fillId="10" borderId="20" xfId="0" applyFont="1" applyFill="1" applyBorder="1" applyAlignment="1">
      <alignment horizontal="center" vertical="center" wrapText="1"/>
    </xf>
    <xf numFmtId="0" fontId="73" fillId="10" borderId="41" xfId="0" applyFont="1" applyFill="1" applyBorder="1" applyAlignment="1">
      <alignment horizontal="center" vertical="center" wrapText="1"/>
    </xf>
    <xf numFmtId="0" fontId="73" fillId="10" borderId="27" xfId="0" applyFont="1" applyFill="1" applyBorder="1" applyAlignment="1">
      <alignment horizontal="center" vertical="center" wrapText="1"/>
    </xf>
    <xf numFmtId="0" fontId="73" fillId="10" borderId="22" xfId="0" applyFont="1" applyFill="1" applyBorder="1" applyAlignment="1">
      <alignment horizontal="center" vertical="center" wrapText="1"/>
    </xf>
    <xf numFmtId="0" fontId="73" fillId="10" borderId="63" xfId="0" applyFont="1" applyFill="1" applyBorder="1" applyAlignment="1">
      <alignment horizontal="center" vertical="center" wrapText="1"/>
    </xf>
    <xf numFmtId="0" fontId="73" fillId="10" borderId="47" xfId="0" applyFont="1" applyFill="1" applyBorder="1" applyAlignment="1">
      <alignment horizontal="center" vertical="center" wrapText="1"/>
    </xf>
    <xf numFmtId="0" fontId="73" fillId="10" borderId="64" xfId="0" applyFont="1" applyFill="1" applyBorder="1" applyAlignment="1">
      <alignment horizontal="center" vertical="center" wrapText="1"/>
    </xf>
    <xf numFmtId="0" fontId="73" fillId="10" borderId="36" xfId="0" applyFont="1" applyFill="1" applyBorder="1" applyAlignment="1">
      <alignment horizontal="center" vertical="center" wrapText="1"/>
    </xf>
    <xf numFmtId="0" fontId="73" fillId="10" borderId="31" xfId="0" applyFont="1" applyFill="1" applyBorder="1" applyAlignment="1">
      <alignment horizontal="center" vertical="center" wrapText="1"/>
    </xf>
    <xf numFmtId="0" fontId="73" fillId="10" borderId="24" xfId="0" applyFont="1" applyFill="1" applyBorder="1" applyAlignment="1">
      <alignment horizontal="center" vertical="center" wrapText="1"/>
    </xf>
    <xf numFmtId="0" fontId="4" fillId="2" borderId="29" xfId="0" applyFont="1" applyFill="1" applyBorder="1" applyAlignment="1">
      <alignment horizontal="center" vertical="center" wrapText="1"/>
    </xf>
    <xf numFmtId="0" fontId="5" fillId="6" borderId="7" xfId="0" applyFont="1" applyFill="1" applyBorder="1" applyAlignment="1">
      <alignment horizontal="right" vertical="center" wrapText="1"/>
    </xf>
    <xf numFmtId="1" fontId="4" fillId="6" borderId="7" xfId="0" applyNumberFormat="1" applyFont="1" applyFill="1" applyBorder="1" applyAlignment="1">
      <alignment horizontal="center" vertical="center" wrapText="1"/>
    </xf>
    <xf numFmtId="0" fontId="4" fillId="6" borderId="14" xfId="0" applyFont="1" applyFill="1" applyBorder="1" applyAlignment="1">
      <alignment horizontal="center" wrapText="1"/>
    </xf>
    <xf numFmtId="0" fontId="11" fillId="9" borderId="10" xfId="0" applyFont="1" applyFill="1" applyBorder="1" applyAlignment="1">
      <alignment vertical="center"/>
    </xf>
    <xf numFmtId="0" fontId="16" fillId="9" borderId="7" xfId="0" applyFont="1" applyFill="1" applyBorder="1" applyAlignment="1">
      <alignment vertical="center"/>
    </xf>
    <xf numFmtId="0" fontId="16" fillId="9" borderId="9" xfId="0" applyFont="1" applyFill="1" applyBorder="1" applyAlignment="1">
      <alignment vertical="center"/>
    </xf>
    <xf numFmtId="0" fontId="0" fillId="2" borderId="3" xfId="0" applyFill="1" applyBorder="1" applyAlignment="1">
      <alignment vertical="center"/>
    </xf>
    <xf numFmtId="0" fontId="0" fillId="2" borderId="0" xfId="0" applyFill="1" applyAlignment="1">
      <alignment vertical="center"/>
    </xf>
    <xf numFmtId="0" fontId="0" fillId="0" borderId="4" xfId="0" applyBorder="1" applyAlignment="1">
      <alignment vertical="center"/>
    </xf>
    <xf numFmtId="0" fontId="18" fillId="13" borderId="15" xfId="0" applyFont="1" applyFill="1" applyBorder="1" applyAlignment="1">
      <alignment vertical="center"/>
    </xf>
    <xf numFmtId="0" fontId="7" fillId="13" borderId="8" xfId="0" applyFont="1" applyFill="1" applyBorder="1" applyAlignment="1">
      <alignment vertical="center"/>
    </xf>
    <xf numFmtId="2" fontId="7" fillId="13" borderId="17" xfId="0" applyNumberFormat="1" applyFont="1" applyFill="1" applyBorder="1" applyAlignment="1">
      <alignment horizontal="center" vertical="center"/>
    </xf>
    <xf numFmtId="0" fontId="0" fillId="0" borderId="13" xfId="0" applyBorder="1" applyAlignment="1">
      <alignment vertical="center"/>
    </xf>
    <xf numFmtId="0" fontId="0" fillId="0" borderId="5" xfId="0" applyBorder="1" applyAlignment="1">
      <alignment vertical="center"/>
    </xf>
    <xf numFmtId="0" fontId="0" fillId="0" borderId="6" xfId="0" applyBorder="1" applyAlignment="1">
      <alignment vertical="center"/>
    </xf>
    <xf numFmtId="0" fontId="4" fillId="6" borderId="0" xfId="0" applyFont="1" applyFill="1" applyAlignment="1" applyProtection="1">
      <alignment horizontal="center" vertical="center"/>
      <protection locked="0"/>
    </xf>
    <xf numFmtId="0" fontId="4" fillId="2" borderId="11" xfId="10" applyFont="1" applyFill="1" applyBorder="1" applyAlignment="1">
      <alignment vertical="center"/>
    </xf>
    <xf numFmtId="0" fontId="4" fillId="2" borderId="17" xfId="10" applyFont="1" applyFill="1" applyBorder="1" applyAlignment="1" applyProtection="1">
      <alignment horizontal="center" vertical="center"/>
      <protection locked="0"/>
    </xf>
    <xf numFmtId="0" fontId="48" fillId="22" borderId="0" xfId="12" applyFill="1" applyAlignment="1" applyProtection="1">
      <alignment horizontal="left" vertical="center"/>
      <protection locked="0"/>
    </xf>
    <xf numFmtId="0" fontId="5" fillId="19" borderId="3" xfId="0" applyFont="1" applyFill="1" applyBorder="1" applyAlignment="1">
      <alignment horizontal="right" vertical="center"/>
    </xf>
    <xf numFmtId="0" fontId="5" fillId="19" borderId="0" xfId="0" applyFont="1" applyFill="1" applyAlignment="1">
      <alignment vertical="center"/>
    </xf>
    <xf numFmtId="0" fontId="11" fillId="19" borderId="3" xfId="0" applyFont="1" applyFill="1" applyBorder="1" applyAlignment="1">
      <alignment horizontal="right" vertical="center"/>
    </xf>
    <xf numFmtId="0" fontId="11" fillId="19" borderId="0" xfId="0" applyFont="1" applyFill="1" applyAlignment="1">
      <alignment horizontal="right" vertical="center"/>
    </xf>
    <xf numFmtId="0" fontId="18" fillId="19" borderId="3" xfId="0" applyFont="1" applyFill="1" applyBorder="1" applyAlignment="1">
      <alignment horizontal="right" vertical="center"/>
    </xf>
    <xf numFmtId="0" fontId="18" fillId="19" borderId="0" xfId="0" applyFont="1" applyFill="1" applyAlignment="1">
      <alignment horizontal="right" vertical="center"/>
    </xf>
    <xf numFmtId="0" fontId="11" fillId="19" borderId="0" xfId="0" applyFont="1" applyFill="1" applyAlignment="1">
      <alignment horizontal="center" vertical="center"/>
    </xf>
    <xf numFmtId="0" fontId="11" fillId="19" borderId="4" xfId="0" applyFont="1" applyFill="1" applyBorder="1" applyAlignment="1">
      <alignment horizontal="center" vertical="center"/>
    </xf>
    <xf numFmtId="0" fontId="11" fillId="19" borderId="15" xfId="0" applyFont="1" applyFill="1" applyBorder="1" applyAlignment="1">
      <alignment horizontal="right" vertical="center"/>
    </xf>
    <xf numFmtId="0" fontId="11" fillId="19" borderId="17" xfId="0" applyFont="1" applyFill="1" applyBorder="1" applyAlignment="1">
      <alignment horizontal="right" vertical="center"/>
    </xf>
    <xf numFmtId="0" fontId="5" fillId="10" borderId="15" xfId="0" applyFont="1" applyFill="1" applyBorder="1" applyAlignment="1">
      <alignment horizontal="left" vertical="center" wrapText="1"/>
    </xf>
    <xf numFmtId="0" fontId="5" fillId="10" borderId="8" xfId="0" applyFont="1" applyFill="1" applyBorder="1" applyAlignment="1">
      <alignment horizontal="left" vertical="center" wrapText="1"/>
    </xf>
    <xf numFmtId="0" fontId="5" fillId="10" borderId="17" xfId="0" applyFont="1" applyFill="1" applyBorder="1" applyAlignment="1">
      <alignment horizontal="left" vertical="center" wrapText="1"/>
    </xf>
    <xf numFmtId="7" fontId="4" fillId="6" borderId="12" xfId="0" applyNumberFormat="1" applyFont="1" applyFill="1" applyBorder="1" applyAlignment="1">
      <alignment horizontal="center" vertical="center" wrapText="1"/>
    </xf>
    <xf numFmtId="7" fontId="4" fillId="6" borderId="27" xfId="0" applyNumberFormat="1" applyFont="1" applyFill="1" applyBorder="1" applyAlignment="1">
      <alignment horizontal="center" vertical="center" wrapText="1"/>
    </xf>
    <xf numFmtId="9" fontId="4" fillId="6" borderId="12" xfId="0" applyNumberFormat="1" applyFont="1" applyFill="1" applyBorder="1" applyAlignment="1">
      <alignment horizontal="center" vertical="center"/>
    </xf>
    <xf numFmtId="9" fontId="4" fillId="6" borderId="27" xfId="0" applyNumberFormat="1" applyFont="1" applyFill="1" applyBorder="1" applyAlignment="1">
      <alignment horizontal="center" vertical="center"/>
    </xf>
    <xf numFmtId="0" fontId="4" fillId="6" borderId="18" xfId="0" applyFont="1" applyFill="1" applyBorder="1" applyAlignment="1" applyProtection="1">
      <alignment horizontal="right" vertical="center" wrapText="1"/>
      <protection locked="0"/>
    </xf>
    <xf numFmtId="0" fontId="4" fillId="6" borderId="14" xfId="0" applyFont="1" applyFill="1" applyBorder="1" applyAlignment="1" applyProtection="1">
      <alignment horizontal="right" vertical="center" wrapText="1"/>
      <protection locked="0"/>
    </xf>
    <xf numFmtId="0" fontId="4" fillId="2" borderId="1" xfId="0" applyFont="1" applyFill="1" applyBorder="1" applyAlignment="1" applyProtection="1">
      <alignment vertical="center" wrapText="1"/>
      <protection locked="0"/>
    </xf>
    <xf numFmtId="0" fontId="4" fillId="0" borderId="1" xfId="0" applyFont="1" applyBorder="1" applyAlignment="1" applyProtection="1">
      <alignment vertical="center"/>
      <protection locked="0"/>
    </xf>
    <xf numFmtId="0" fontId="4" fillId="0" borderId="1" xfId="0" applyFont="1" applyBorder="1" applyAlignment="1" applyProtection="1">
      <alignment vertical="center" wrapText="1"/>
      <protection locked="0"/>
    </xf>
    <xf numFmtId="0" fontId="5" fillId="11" borderId="15" xfId="0" applyFont="1" applyFill="1" applyBorder="1" applyAlignment="1">
      <alignment horizontal="right" vertical="center"/>
    </xf>
    <xf numFmtId="0" fontId="5" fillId="11" borderId="8" xfId="0" applyFont="1" applyFill="1" applyBorder="1" applyAlignment="1">
      <alignment horizontal="right" vertical="center"/>
    </xf>
    <xf numFmtId="0" fontId="5" fillId="11" borderId="17" xfId="0" applyFont="1" applyFill="1" applyBorder="1" applyAlignment="1">
      <alignment horizontal="right" vertical="center"/>
    </xf>
    <xf numFmtId="0" fontId="19" fillId="6" borderId="15" xfId="0" applyFont="1" applyFill="1" applyBorder="1" applyAlignment="1">
      <alignment horizontal="center" vertical="center"/>
    </xf>
    <xf numFmtId="0" fontId="19" fillId="6" borderId="8" xfId="0" applyFont="1" applyFill="1" applyBorder="1" applyAlignment="1">
      <alignment horizontal="center" vertical="center"/>
    </xf>
    <xf numFmtId="0" fontId="19" fillId="6" borderId="17" xfId="0" applyFont="1" applyFill="1" applyBorder="1" applyAlignment="1">
      <alignment horizontal="center" vertical="center"/>
    </xf>
    <xf numFmtId="49" fontId="4" fillId="6" borderId="1" xfId="0" applyNumberFormat="1" applyFont="1" applyFill="1" applyBorder="1" applyAlignment="1" applyProtection="1">
      <alignment horizontal="right" vertical="center" wrapText="1"/>
      <protection locked="0"/>
    </xf>
    <xf numFmtId="0" fontId="5" fillId="2" borderId="0" xfId="0" applyFont="1" applyFill="1" applyAlignment="1">
      <alignment horizontal="justify" vertical="center" wrapText="1"/>
    </xf>
    <xf numFmtId="0" fontId="4" fillId="0" borderId="0" xfId="0" applyFont="1" applyAlignment="1">
      <alignment horizontal="justify" vertical="center"/>
    </xf>
    <xf numFmtId="0" fontId="5" fillId="12" borderId="15" xfId="0" applyFont="1" applyFill="1" applyBorder="1" applyAlignment="1">
      <alignment horizontal="center" vertical="center"/>
    </xf>
    <xf numFmtId="0" fontId="5" fillId="12" borderId="17" xfId="0" applyFont="1" applyFill="1" applyBorder="1" applyAlignment="1">
      <alignment horizontal="center" vertical="center"/>
    </xf>
    <xf numFmtId="0" fontId="11" fillId="9" borderId="10" xfId="0" applyFont="1" applyFill="1" applyBorder="1" applyAlignment="1">
      <alignment horizontal="left" vertical="center"/>
    </xf>
    <xf numFmtId="0" fontId="11" fillId="9" borderId="7" xfId="0" applyFont="1" applyFill="1" applyBorder="1" applyAlignment="1">
      <alignment horizontal="left" vertical="center"/>
    </xf>
    <xf numFmtId="0" fontId="11" fillId="9" borderId="9" xfId="0" applyFont="1" applyFill="1" applyBorder="1" applyAlignment="1">
      <alignment horizontal="left" vertical="center"/>
    </xf>
    <xf numFmtId="0" fontId="11" fillId="9" borderId="13" xfId="0" applyFont="1" applyFill="1" applyBorder="1" applyAlignment="1">
      <alignment horizontal="left" vertical="center"/>
    </xf>
    <xf numFmtId="0" fontId="11" fillId="9" borderId="5" xfId="0" applyFont="1" applyFill="1" applyBorder="1" applyAlignment="1">
      <alignment horizontal="left" vertical="center"/>
    </xf>
    <xf numFmtId="0" fontId="11" fillId="9" borderId="6" xfId="0" applyFont="1" applyFill="1" applyBorder="1" applyAlignment="1">
      <alignment horizontal="left" vertical="center"/>
    </xf>
    <xf numFmtId="0" fontId="4" fillId="6" borderId="74" xfId="0" applyFont="1" applyFill="1" applyBorder="1" applyAlignment="1">
      <alignment horizontal="left" vertical="center" wrapText="1"/>
    </xf>
    <xf numFmtId="0" fontId="4" fillId="2" borderId="0" xfId="0" applyFont="1" applyFill="1" applyAlignment="1">
      <alignment horizontal="left" vertical="center" wrapText="1"/>
    </xf>
    <xf numFmtId="0" fontId="5" fillId="2" borderId="0" xfId="0" applyFont="1" applyFill="1" applyAlignment="1">
      <alignment horizontal="center" vertical="center"/>
    </xf>
    <xf numFmtId="0" fontId="5" fillId="10" borderId="15" xfId="0" applyFont="1" applyFill="1" applyBorder="1" applyAlignment="1">
      <alignment horizontal="left" vertical="center"/>
    </xf>
    <xf numFmtId="0" fontId="5" fillId="10" borderId="8" xfId="0" applyFont="1" applyFill="1" applyBorder="1" applyAlignment="1">
      <alignment horizontal="left" vertical="center"/>
    </xf>
    <xf numFmtId="0" fontId="5" fillId="10" borderId="17" xfId="0" applyFont="1" applyFill="1" applyBorder="1" applyAlignment="1">
      <alignment horizontal="left" vertical="center"/>
    </xf>
    <xf numFmtId="0" fontId="5" fillId="2" borderId="1" xfId="0" applyFont="1" applyFill="1" applyBorder="1" applyAlignment="1">
      <alignment horizontal="left" vertical="center" wrapText="1"/>
    </xf>
    <xf numFmtId="0" fontId="4" fillId="0" borderId="1" xfId="0" applyFont="1" applyBorder="1" applyAlignment="1" applyProtection="1">
      <alignment horizontal="left" vertical="center" wrapText="1"/>
      <protection locked="0"/>
    </xf>
    <xf numFmtId="0" fontId="4" fillId="6" borderId="1" xfId="0" applyFont="1" applyFill="1" applyBorder="1" applyAlignment="1" applyProtection="1">
      <alignment horizontal="left" vertical="center" wrapText="1"/>
      <protection locked="0"/>
    </xf>
    <xf numFmtId="0" fontId="45" fillId="10" borderId="10" xfId="0" applyFont="1" applyFill="1" applyBorder="1" applyAlignment="1">
      <alignment horizontal="left" vertical="center"/>
    </xf>
    <xf numFmtId="0" fontId="45" fillId="10" borderId="7" xfId="0" applyFont="1" applyFill="1" applyBorder="1" applyAlignment="1">
      <alignment horizontal="left" vertical="center"/>
    </xf>
    <xf numFmtId="0" fontId="4" fillId="0" borderId="9" xfId="0" applyFont="1" applyBorder="1" applyAlignment="1">
      <alignment vertical="center"/>
    </xf>
    <xf numFmtId="7" fontId="4" fillId="6" borderId="33" xfId="0" applyNumberFormat="1" applyFont="1" applyFill="1" applyBorder="1" applyAlignment="1">
      <alignment horizontal="center" vertical="center" wrapText="1"/>
    </xf>
    <xf numFmtId="49" fontId="4" fillId="10" borderId="3" xfId="0" applyNumberFormat="1" applyFont="1" applyFill="1" applyBorder="1" applyAlignment="1">
      <alignment horizontal="center" vertical="center" wrapText="1"/>
    </xf>
    <xf numFmtId="49" fontId="4" fillId="10" borderId="0" xfId="0" applyNumberFormat="1" applyFont="1" applyFill="1" applyAlignment="1">
      <alignment horizontal="center" vertical="center" wrapText="1"/>
    </xf>
    <xf numFmtId="49" fontId="4" fillId="0" borderId="13" xfId="0" applyNumberFormat="1" applyFont="1" applyBorder="1" applyAlignment="1">
      <alignment horizontal="center" vertical="center" wrapText="1"/>
    </xf>
    <xf numFmtId="49" fontId="4" fillId="0" borderId="5" xfId="0" applyNumberFormat="1" applyFont="1" applyBorder="1" applyAlignment="1">
      <alignment horizontal="center" vertical="center" wrapText="1"/>
    </xf>
    <xf numFmtId="0" fontId="5" fillId="13" borderId="15" xfId="0" applyFont="1" applyFill="1" applyBorder="1" applyAlignment="1">
      <alignment horizontal="right" vertical="center" wrapText="1"/>
    </xf>
    <xf numFmtId="0" fontId="5" fillId="13" borderId="8" xfId="0" applyFont="1" applyFill="1" applyBorder="1" applyAlignment="1">
      <alignment horizontal="right" vertical="center" wrapText="1"/>
    </xf>
    <xf numFmtId="0" fontId="26" fillId="6" borderId="1" xfId="0" applyFont="1" applyFill="1" applyBorder="1" applyAlignment="1" applyProtection="1">
      <alignment horizontal="right" vertical="center" wrapText="1"/>
      <protection locked="0"/>
    </xf>
    <xf numFmtId="0" fontId="4" fillId="0" borderId="1" xfId="0" applyFont="1" applyBorder="1" applyAlignment="1" applyProtection="1">
      <alignment horizontal="right" vertical="center"/>
      <protection locked="0"/>
    </xf>
    <xf numFmtId="0" fontId="5" fillId="11" borderId="25" xfId="0" applyFont="1" applyFill="1" applyBorder="1" applyAlignment="1">
      <alignment horizontal="right" vertical="center"/>
    </xf>
    <xf numFmtId="0" fontId="4" fillId="11" borderId="42" xfId="0" applyFont="1" applyFill="1" applyBorder="1" applyAlignment="1">
      <alignment horizontal="right" vertical="center"/>
    </xf>
    <xf numFmtId="0" fontId="4" fillId="11" borderId="26" xfId="0" applyFont="1" applyFill="1" applyBorder="1" applyAlignment="1">
      <alignment horizontal="right" vertical="center"/>
    </xf>
    <xf numFmtId="0" fontId="5" fillId="0" borderId="17" xfId="0" applyFont="1" applyBorder="1" applyAlignment="1">
      <alignment horizontal="center" vertical="center"/>
    </xf>
    <xf numFmtId="0" fontId="45" fillId="0" borderId="1" xfId="0" applyFont="1" applyBorder="1" applyAlignment="1">
      <alignment horizontal="center" vertical="center" wrapText="1"/>
    </xf>
    <xf numFmtId="0" fontId="13" fillId="0" borderId="1" xfId="0" applyFont="1" applyBorder="1" applyAlignment="1">
      <alignment horizontal="center" vertical="center"/>
    </xf>
    <xf numFmtId="0" fontId="5" fillId="2" borderId="0" xfId="0" applyFont="1" applyFill="1" applyAlignment="1">
      <alignment horizontal="center" vertical="center" wrapText="1"/>
    </xf>
    <xf numFmtId="0" fontId="5" fillId="0" borderId="0" xfId="0" applyFont="1" applyAlignment="1">
      <alignment horizontal="center" vertical="center" wrapText="1"/>
    </xf>
    <xf numFmtId="0" fontId="45" fillId="0" borderId="12" xfId="0" applyFont="1" applyBorder="1" applyAlignment="1">
      <alignment horizontal="center" vertical="center" wrapText="1"/>
    </xf>
    <xf numFmtId="0" fontId="45" fillId="0" borderId="33" xfId="0" applyFont="1" applyBorder="1" applyAlignment="1">
      <alignment horizontal="center" vertical="center" wrapText="1"/>
    </xf>
    <xf numFmtId="0" fontId="45" fillId="0" borderId="27" xfId="0" applyFont="1" applyBorder="1" applyAlignment="1">
      <alignment horizontal="center" vertical="center" wrapText="1"/>
    </xf>
    <xf numFmtId="0" fontId="45" fillId="21" borderId="12" xfId="0" applyFont="1" applyFill="1" applyBorder="1" applyAlignment="1">
      <alignment horizontal="left" vertical="center" wrapText="1"/>
    </xf>
    <xf numFmtId="0" fontId="45" fillId="21" borderId="33" xfId="0" applyFont="1" applyFill="1" applyBorder="1" applyAlignment="1">
      <alignment horizontal="left" vertical="center" wrapText="1"/>
    </xf>
    <xf numFmtId="0" fontId="45" fillId="21" borderId="27" xfId="0" applyFont="1" applyFill="1" applyBorder="1" applyAlignment="1">
      <alignment horizontal="left" vertical="center" wrapText="1"/>
    </xf>
    <xf numFmtId="0" fontId="11" fillId="9" borderId="15" xfId="0" applyFont="1" applyFill="1" applyBorder="1" applyAlignment="1">
      <alignment horizontal="left" vertical="center"/>
    </xf>
    <xf numFmtId="0" fontId="11" fillId="9" borderId="8" xfId="0" applyFont="1" applyFill="1" applyBorder="1" applyAlignment="1">
      <alignment horizontal="left" vertical="center"/>
    </xf>
    <xf numFmtId="0" fontId="11" fillId="9" borderId="17" xfId="0" applyFont="1" applyFill="1" applyBorder="1" applyAlignment="1">
      <alignment horizontal="left" vertical="center"/>
    </xf>
    <xf numFmtId="0" fontId="4" fillId="10" borderId="12" xfId="0" applyFont="1" applyFill="1" applyBorder="1" applyAlignment="1">
      <alignment horizontal="right" vertical="center"/>
    </xf>
    <xf numFmtId="0" fontId="4" fillId="10" borderId="27" xfId="0" applyFont="1" applyFill="1" applyBorder="1" applyAlignment="1">
      <alignment horizontal="right" vertical="center"/>
    </xf>
    <xf numFmtId="0" fontId="74" fillId="2" borderId="66" xfId="0" applyFont="1" applyFill="1" applyBorder="1" applyAlignment="1">
      <alignment horizontal="left" vertical="center" wrapText="1"/>
    </xf>
    <xf numFmtId="0" fontId="74" fillId="2" borderId="66" xfId="0" applyFont="1" applyFill="1" applyBorder="1" applyAlignment="1">
      <alignment horizontal="left" vertical="center"/>
    </xf>
    <xf numFmtId="0" fontId="70" fillId="9" borderId="15" xfId="0" applyFont="1" applyFill="1" applyBorder="1" applyAlignment="1">
      <alignment horizontal="left" vertical="center"/>
    </xf>
    <xf numFmtId="0" fontId="70" fillId="9" borderId="8" xfId="0" applyFont="1" applyFill="1" applyBorder="1" applyAlignment="1">
      <alignment horizontal="left" vertical="center"/>
    </xf>
    <xf numFmtId="0" fontId="70" fillId="9" borderId="17" xfId="0" applyFont="1" applyFill="1" applyBorder="1" applyAlignment="1">
      <alignment horizontal="left" vertical="center"/>
    </xf>
    <xf numFmtId="49" fontId="45" fillId="10" borderId="3" xfId="0" applyNumberFormat="1" applyFont="1" applyFill="1" applyBorder="1" applyAlignment="1">
      <alignment horizontal="center" vertical="center" wrapText="1"/>
    </xf>
    <xf numFmtId="49" fontId="45" fillId="10" borderId="0" xfId="0" applyNumberFormat="1" applyFont="1" applyFill="1" applyAlignment="1">
      <alignment horizontal="center" vertical="center" wrapText="1"/>
    </xf>
    <xf numFmtId="49" fontId="5" fillId="10" borderId="3" xfId="0" applyNumberFormat="1" applyFont="1" applyFill="1" applyBorder="1" applyAlignment="1">
      <alignment horizontal="center" vertical="center" wrapText="1"/>
    </xf>
    <xf numFmtId="49" fontId="5" fillId="10" borderId="0" xfId="0" applyNumberFormat="1" applyFont="1" applyFill="1" applyAlignment="1">
      <alignment horizontal="center" vertical="center" wrapText="1"/>
    </xf>
    <xf numFmtId="49" fontId="5" fillId="0" borderId="13" xfId="0" applyNumberFormat="1" applyFont="1" applyBorder="1" applyAlignment="1">
      <alignment horizontal="center" vertical="center" wrapText="1"/>
    </xf>
    <xf numFmtId="49" fontId="5" fillId="0" borderId="5" xfId="0" applyNumberFormat="1" applyFont="1" applyBorder="1" applyAlignment="1">
      <alignment horizontal="center" vertical="center" wrapText="1"/>
    </xf>
    <xf numFmtId="0" fontId="5" fillId="11" borderId="15" xfId="0" applyFont="1" applyFill="1" applyBorder="1" applyAlignment="1">
      <alignment horizontal="right" vertical="center" wrapText="1"/>
    </xf>
    <xf numFmtId="0" fontId="5" fillId="0" borderId="8" xfId="0" applyFont="1" applyBorder="1" applyAlignment="1">
      <alignment horizontal="right" vertical="center" wrapText="1"/>
    </xf>
    <xf numFmtId="0" fontId="5" fillId="0" borderId="17" xfId="0" applyFont="1" applyBorder="1" applyAlignment="1">
      <alignment horizontal="right" vertical="center" wrapText="1"/>
    </xf>
    <xf numFmtId="0" fontId="5" fillId="10" borderId="68" xfId="0" applyFont="1" applyFill="1" applyBorder="1" applyAlignment="1">
      <alignment horizontal="center" vertical="center" wrapText="1"/>
    </xf>
    <xf numFmtId="0" fontId="5" fillId="0" borderId="9" xfId="0" applyFont="1" applyBorder="1" applyAlignment="1">
      <alignment vertical="center" wrapText="1"/>
    </xf>
    <xf numFmtId="0" fontId="5" fillId="0" borderId="40" xfId="0" applyFont="1" applyBorder="1" applyAlignment="1">
      <alignment vertical="center" wrapText="1"/>
    </xf>
    <xf numFmtId="0" fontId="5" fillId="0" borderId="4" xfId="0" applyFont="1" applyBorder="1" applyAlignment="1">
      <alignment vertical="center" wrapText="1"/>
    </xf>
    <xf numFmtId="0" fontId="5" fillId="0" borderId="76" xfId="0" applyFont="1" applyBorder="1" applyAlignment="1">
      <alignment vertical="center" wrapText="1"/>
    </xf>
    <xf numFmtId="0" fontId="5" fillId="0" borderId="6" xfId="0" applyFont="1" applyBorder="1" applyAlignment="1">
      <alignment vertical="center" wrapText="1"/>
    </xf>
    <xf numFmtId="0" fontId="5" fillId="11" borderId="8" xfId="0" applyFont="1" applyFill="1" applyBorder="1" applyAlignment="1">
      <alignment horizontal="right" vertical="center" wrapText="1"/>
    </xf>
    <xf numFmtId="0" fontId="5" fillId="11" borderId="17" xfId="0" applyFont="1" applyFill="1" applyBorder="1" applyAlignment="1">
      <alignment horizontal="right" vertical="center" wrapText="1"/>
    </xf>
    <xf numFmtId="0" fontId="5" fillId="14" borderId="15" xfId="0" applyFont="1" applyFill="1" applyBorder="1" applyAlignment="1">
      <alignment horizontal="left" vertical="center" wrapText="1"/>
    </xf>
    <xf numFmtId="0" fontId="5" fillId="14" borderId="8" xfId="0" applyFont="1" applyFill="1" applyBorder="1" applyAlignment="1">
      <alignment horizontal="left" vertical="center" wrapText="1"/>
    </xf>
    <xf numFmtId="0" fontId="5" fillId="14" borderId="17" xfId="0" applyFont="1" applyFill="1" applyBorder="1" applyAlignment="1">
      <alignment horizontal="left" vertical="center" wrapText="1"/>
    </xf>
    <xf numFmtId="0" fontId="11" fillId="9" borderId="15" xfId="0" applyFont="1" applyFill="1" applyBorder="1" applyAlignment="1">
      <alignment horizontal="left" vertical="center" wrapText="1"/>
    </xf>
    <xf numFmtId="0" fontId="11" fillId="9" borderId="8" xfId="0" applyFont="1" applyFill="1" applyBorder="1" applyAlignment="1">
      <alignment horizontal="left" vertical="center" wrapText="1"/>
    </xf>
    <xf numFmtId="0" fontId="11" fillId="9" borderId="17" xfId="0" applyFont="1" applyFill="1" applyBorder="1" applyAlignment="1">
      <alignment horizontal="left" vertical="center" wrapText="1"/>
    </xf>
    <xf numFmtId="0" fontId="19" fillId="6" borderId="10" xfId="0" applyFont="1" applyFill="1" applyBorder="1" applyAlignment="1">
      <alignment horizontal="center" vertical="center" wrapText="1"/>
    </xf>
    <xf numFmtId="0" fontId="19" fillId="6" borderId="7" xfId="0" applyFont="1" applyFill="1" applyBorder="1" applyAlignment="1">
      <alignment horizontal="center" vertical="center" wrapText="1"/>
    </xf>
    <xf numFmtId="0" fontId="4" fillId="6" borderId="1" xfId="0" applyFont="1" applyFill="1" applyBorder="1" applyAlignment="1" applyProtection="1">
      <alignment horizontal="center" vertical="center" wrapText="1"/>
      <protection locked="0"/>
    </xf>
    <xf numFmtId="0" fontId="5" fillId="12" borderId="15" xfId="0" applyFont="1" applyFill="1" applyBorder="1" applyAlignment="1">
      <alignment horizontal="center" vertical="center" wrapText="1"/>
    </xf>
    <xf numFmtId="0" fontId="5" fillId="0" borderId="17" xfId="0" applyFont="1" applyBorder="1" applyAlignment="1">
      <alignment horizontal="center" vertical="center" wrapText="1"/>
    </xf>
    <xf numFmtId="0" fontId="4" fillId="7" borderId="15" xfId="0" applyFont="1" applyFill="1" applyBorder="1" applyAlignment="1">
      <alignment horizontal="center" vertical="center" wrapText="1"/>
    </xf>
    <xf numFmtId="0" fontId="4" fillId="0" borderId="17" xfId="0" applyFont="1" applyBorder="1" applyAlignment="1">
      <alignment horizontal="center" vertical="center" wrapText="1"/>
    </xf>
    <xf numFmtId="10" fontId="4" fillId="6" borderId="1" xfId="0" applyNumberFormat="1" applyFont="1" applyFill="1" applyBorder="1" applyAlignment="1" applyProtection="1">
      <alignment horizontal="center" vertical="center" wrapText="1"/>
      <protection locked="0"/>
    </xf>
    <xf numFmtId="0" fontId="4" fillId="6" borderId="1" xfId="0" applyFont="1" applyFill="1" applyBorder="1" applyAlignment="1" applyProtection="1">
      <alignment vertical="center" wrapText="1"/>
      <protection locked="0"/>
    </xf>
    <xf numFmtId="9" fontId="4" fillId="6" borderId="12" xfId="0" applyNumberFormat="1" applyFont="1" applyFill="1" applyBorder="1" applyAlignment="1">
      <alignment horizontal="center" vertical="center" wrapText="1"/>
    </xf>
    <xf numFmtId="0" fontId="4" fillId="6" borderId="33" xfId="0" applyFont="1" applyFill="1" applyBorder="1" applyAlignment="1">
      <alignment horizontal="center" vertical="center" wrapText="1"/>
    </xf>
    <xf numFmtId="0" fontId="26" fillId="12" borderId="43" xfId="0" applyFont="1" applyFill="1" applyBorder="1" applyAlignment="1">
      <alignment horizontal="center" vertical="center" wrapText="1"/>
    </xf>
    <xf numFmtId="0" fontId="26" fillId="12" borderId="44" xfId="0" applyFont="1" applyFill="1" applyBorder="1" applyAlignment="1">
      <alignment horizontal="center" vertical="center" wrapText="1"/>
    </xf>
    <xf numFmtId="0" fontId="4" fillId="0" borderId="1" xfId="0" applyFont="1" applyBorder="1" applyAlignment="1" applyProtection="1">
      <alignment horizontal="right" vertical="center" wrapText="1"/>
      <protection locked="0"/>
    </xf>
    <xf numFmtId="0" fontId="26" fillId="12" borderId="45" xfId="0" applyFont="1" applyFill="1" applyBorder="1" applyAlignment="1">
      <alignment horizontal="center" vertical="center" wrapText="1"/>
    </xf>
    <xf numFmtId="0" fontId="4" fillId="12" borderId="46" xfId="0" applyFont="1" applyFill="1" applyBorder="1" applyAlignment="1">
      <alignment horizontal="center" vertical="center" wrapText="1"/>
    </xf>
    <xf numFmtId="0" fontId="72" fillId="2" borderId="0" xfId="0" applyFont="1" applyFill="1" applyAlignment="1">
      <alignment horizontal="left" vertical="center" wrapText="1"/>
    </xf>
    <xf numFmtId="0" fontId="72" fillId="2" borderId="5" xfId="0" applyFont="1" applyFill="1" applyBorder="1" applyAlignment="1">
      <alignment horizontal="left" vertical="center" wrapText="1" indent="3"/>
    </xf>
    <xf numFmtId="0" fontId="5" fillId="6" borderId="8" xfId="0" applyFont="1" applyFill="1" applyBorder="1" applyAlignment="1">
      <alignment horizontal="left" vertical="center" wrapText="1"/>
    </xf>
    <xf numFmtId="0" fontId="4" fillId="6" borderId="0" xfId="0" applyFont="1" applyFill="1" applyAlignment="1">
      <alignment horizontal="left" vertical="center"/>
    </xf>
    <xf numFmtId="0" fontId="4" fillId="6" borderId="12" xfId="0" applyFont="1" applyFill="1" applyBorder="1" applyAlignment="1">
      <alignment horizontal="center" vertical="center" wrapText="1"/>
    </xf>
    <xf numFmtId="0" fontId="4" fillId="6" borderId="27" xfId="0" applyFont="1" applyFill="1" applyBorder="1" applyAlignment="1">
      <alignment horizontal="center" vertical="center" wrapText="1"/>
    </xf>
    <xf numFmtId="0" fontId="4" fillId="0" borderId="0" xfId="0" applyFont="1" applyAlignment="1">
      <alignment horizontal="left" vertical="center" wrapText="1"/>
    </xf>
    <xf numFmtId="0" fontId="4" fillId="0" borderId="4" xfId="0" applyFont="1" applyBorder="1" applyAlignment="1">
      <alignment horizontal="left" vertical="center" wrapText="1"/>
    </xf>
    <xf numFmtId="0" fontId="4" fillId="6" borderId="66" xfId="0" applyFont="1" applyFill="1" applyBorder="1" applyAlignment="1">
      <alignment horizontal="left" vertical="center" wrapText="1"/>
    </xf>
    <xf numFmtId="0" fontId="13" fillId="2" borderId="0" xfId="0" applyFont="1" applyFill="1" applyAlignment="1">
      <alignment horizontal="left" vertical="center" wrapText="1"/>
    </xf>
    <xf numFmtId="0" fontId="5" fillId="6" borderId="0" xfId="0" applyFont="1" applyFill="1" applyAlignment="1">
      <alignment horizontal="center" vertical="center"/>
    </xf>
    <xf numFmtId="0" fontId="5" fillId="12" borderId="15" xfId="0" applyFont="1" applyFill="1" applyBorder="1" applyAlignment="1">
      <alignment horizontal="center" wrapText="1"/>
    </xf>
    <xf numFmtId="0" fontId="0" fillId="0" borderId="17" xfId="0" applyBorder="1" applyAlignment="1">
      <alignment horizontal="center" wrapText="1"/>
    </xf>
    <xf numFmtId="0" fontId="5" fillId="12" borderId="15" xfId="12" applyFont="1" applyFill="1" applyBorder="1" applyAlignment="1">
      <alignment horizontal="center" vertical="center"/>
    </xf>
    <xf numFmtId="0" fontId="48" fillId="12" borderId="8" xfId="12" applyFill="1" applyBorder="1" applyAlignment="1">
      <alignment horizontal="center" vertical="center"/>
    </xf>
    <xf numFmtId="0" fontId="48" fillId="0" borderId="8" xfId="12" applyBorder="1" applyAlignment="1">
      <alignment vertical="center"/>
    </xf>
    <xf numFmtId="0" fontId="48" fillId="0" borderId="17" xfId="12" applyBorder="1" applyAlignment="1">
      <alignment vertical="center"/>
    </xf>
    <xf numFmtId="0" fontId="48" fillId="22" borderId="0" xfId="12" applyFill="1" applyAlignment="1">
      <alignment horizontal="center" vertical="center" wrapText="1"/>
    </xf>
    <xf numFmtId="0" fontId="59" fillId="0" borderId="15" xfId="0" applyFont="1" applyBorder="1" applyAlignment="1">
      <alignment horizontal="center" wrapText="1"/>
    </xf>
    <xf numFmtId="0" fontId="15" fillId="0" borderId="17" xfId="0" applyFont="1" applyBorder="1"/>
    <xf numFmtId="0" fontId="59" fillId="0" borderId="13" xfId="0" applyFont="1" applyBorder="1" applyAlignment="1">
      <alignment horizontal="center" wrapText="1"/>
    </xf>
    <xf numFmtId="0" fontId="15" fillId="0" borderId="6" xfId="0" applyFont="1" applyBorder="1"/>
  </cellXfs>
  <cellStyles count="22">
    <cellStyle name="40% - Accent2" xfId="15" builtinId="35"/>
    <cellStyle name="40% - Accent2 2" xfId="21" xr:uid="{4250A7FB-7FF9-4291-98A6-A070153CA2E2}"/>
    <cellStyle name="Comma" xfId="1" builtinId="3"/>
    <cellStyle name="Credits" xfId="2" xr:uid="{00000000-0005-0000-0000-000002000000}"/>
    <cellStyle name="Good" xfId="13" builtinId="26"/>
    <cellStyle name="Hyperlink" xfId="11" builtinId="8"/>
    <cellStyle name="Neutral" xfId="14" builtinId="28"/>
    <cellStyle name="Normal" xfId="0" builtinId="0"/>
    <cellStyle name="Normal 2" xfId="12" xr:uid="{00000000-0005-0000-0000-000007000000}"/>
    <cellStyle name="Normal_Sheet1" xfId="10" xr:uid="{00000000-0005-0000-0000-000008000000}"/>
    <cellStyle name="Style 1" xfId="3" xr:uid="{00000000-0005-0000-0000-000009000000}"/>
    <cellStyle name="Style 2" xfId="4" xr:uid="{00000000-0005-0000-0000-00000A000000}"/>
    <cellStyle name="Style 3" xfId="5" xr:uid="{00000000-0005-0000-0000-00000B000000}"/>
    <cellStyle name="Style 3 2" xfId="16" xr:uid="{1F640722-F95A-45A4-A759-EC13CB7182D4}"/>
    <cellStyle name="Style 4" xfId="6" xr:uid="{00000000-0005-0000-0000-00000C000000}"/>
    <cellStyle name="Style 4 2" xfId="17" xr:uid="{F181185F-5CCF-4A53-94A2-3A1F69FF13A4}"/>
    <cellStyle name="Style 5" xfId="7" xr:uid="{00000000-0005-0000-0000-00000D000000}"/>
    <cellStyle name="Style 5 2" xfId="18" xr:uid="{AF8342E6-D58F-418F-A1FE-39F7665952A8}"/>
    <cellStyle name="Style 6" xfId="8" xr:uid="{00000000-0005-0000-0000-00000E000000}"/>
    <cellStyle name="Style 6 2" xfId="19" xr:uid="{0BF36010-C809-47DF-9923-9AD35F68D371}"/>
    <cellStyle name="Style 7" xfId="9" xr:uid="{00000000-0005-0000-0000-00000F000000}"/>
    <cellStyle name="Style 7 2" xfId="20" xr:uid="{FBCC363B-9246-4156-AEAE-49F40B5ADC02}"/>
  </cellStyles>
  <dxfs count="0"/>
  <tableStyles count="0" defaultTableStyle="TableStyleMedium9" defaultPivotStyle="PivotStyleLight16"/>
  <colors>
    <mruColors>
      <color rgb="FFFFFFCC"/>
      <color rgb="FFCC9900"/>
      <color rgb="FFC5BE97"/>
      <color rgb="FFF7F7F7"/>
      <color rgb="FFF3F3F3"/>
      <color rgb="FFEAEAE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3" Type="http://schemas.openxmlformats.org/officeDocument/2006/relationships/image" Target="../media/image5.png"/><Relationship Id="rId2" Type="http://schemas.openxmlformats.org/officeDocument/2006/relationships/image" Target="../media/image4.png"/><Relationship Id="rId1" Type="http://schemas.openxmlformats.org/officeDocument/2006/relationships/image" Target="../media/image3.png"/><Relationship Id="rId4" Type="http://schemas.openxmlformats.org/officeDocument/2006/relationships/image" Target="../media/image6.png"/></Relationships>
</file>

<file path=xl/drawings/drawing1.xml><?xml version="1.0" encoding="utf-8"?>
<xdr:wsDr xmlns:xdr="http://schemas.openxmlformats.org/drawingml/2006/spreadsheetDrawing" xmlns:a="http://schemas.openxmlformats.org/drawingml/2006/main">
  <xdr:twoCellAnchor editAs="oneCell">
    <xdr:from>
      <xdr:col>0</xdr:col>
      <xdr:colOff>1295400</xdr:colOff>
      <xdr:row>0</xdr:row>
      <xdr:rowOff>47626</xdr:rowOff>
    </xdr:from>
    <xdr:to>
      <xdr:col>0</xdr:col>
      <xdr:colOff>5334000</xdr:colOff>
      <xdr:row>1</xdr:row>
      <xdr:rowOff>33216</xdr:rowOff>
    </xdr:to>
    <xdr:pic>
      <xdr:nvPicPr>
        <xdr:cNvPr id="5" name="Picture 2" descr="HHP Dept of Tour, Rec and Sports Man UFsmall.jpg">
          <a:extLst>
            <a:ext uri="{FF2B5EF4-FFF2-40B4-BE49-F238E27FC236}">
              <a16:creationId xmlns:a16="http://schemas.microsoft.com/office/drawing/2014/main" id="{00000000-0008-0000-0000-000005000000}"/>
            </a:ext>
          </a:extLst>
        </xdr:cNvPr>
        <xdr:cNvPicPr>
          <a:picLocks noChangeAspect="1"/>
        </xdr:cNvPicPr>
      </xdr:nvPicPr>
      <xdr:blipFill>
        <a:blip xmlns:r="http://schemas.openxmlformats.org/officeDocument/2006/relationships" r:embed="rId1" cstate="print"/>
        <a:srcRect b="56024"/>
        <a:stretch>
          <a:fillRect/>
        </a:stretch>
      </xdr:blipFill>
      <xdr:spPr bwMode="auto">
        <a:xfrm>
          <a:off x="1295400" y="47626"/>
          <a:ext cx="4038600" cy="690440"/>
        </a:xfrm>
        <a:prstGeom prst="rect">
          <a:avLst/>
        </a:prstGeom>
        <a:noFill/>
        <a:ln w="9525">
          <a:noFill/>
          <a:miter lim="800000"/>
          <a:headEnd/>
          <a:tailEnd/>
        </a:ln>
      </xdr:spPr>
    </xdr:pic>
    <xdr:clientData/>
  </xdr:twoCellAnchor>
  <xdr:twoCellAnchor editAs="oneCell">
    <xdr:from>
      <xdr:col>1</xdr:col>
      <xdr:colOff>98424</xdr:colOff>
      <xdr:row>99</xdr:row>
      <xdr:rowOff>59966</xdr:rowOff>
    </xdr:from>
    <xdr:to>
      <xdr:col>14</xdr:col>
      <xdr:colOff>137420</xdr:colOff>
      <xdr:row>107</xdr:row>
      <xdr:rowOff>126285</xdr:rowOff>
    </xdr:to>
    <xdr:pic>
      <xdr:nvPicPr>
        <xdr:cNvPr id="2" name="Picture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2"/>
        <a:stretch>
          <a:fillRect/>
        </a:stretch>
      </xdr:blipFill>
      <xdr:spPr>
        <a:xfrm>
          <a:off x="6816724" y="17687566"/>
          <a:ext cx="7963796" cy="2377719"/>
        </a:xfrm>
        <a:prstGeom prst="rect">
          <a:avLst/>
        </a:prstGeom>
      </xdr:spPr>
    </xdr:pic>
    <xdr:clientData/>
  </xdr:twoCellAnchor>
  <xdr:twoCellAnchor>
    <xdr:from>
      <xdr:col>0</xdr:col>
      <xdr:colOff>6267450</xdr:colOff>
      <xdr:row>101</xdr:row>
      <xdr:rowOff>123825</xdr:rowOff>
    </xdr:from>
    <xdr:to>
      <xdr:col>2</xdr:col>
      <xdr:colOff>304800</xdr:colOff>
      <xdr:row>107</xdr:row>
      <xdr:rowOff>57150</xdr:rowOff>
    </xdr:to>
    <xdr:sp macro="" textlink="">
      <xdr:nvSpPr>
        <xdr:cNvPr id="3" name="Oval 2">
          <a:extLst>
            <a:ext uri="{FF2B5EF4-FFF2-40B4-BE49-F238E27FC236}">
              <a16:creationId xmlns:a16="http://schemas.microsoft.com/office/drawing/2014/main" id="{00000000-0008-0000-0000-000003000000}"/>
            </a:ext>
          </a:extLst>
        </xdr:cNvPr>
        <xdr:cNvSpPr/>
      </xdr:nvSpPr>
      <xdr:spPr>
        <a:xfrm>
          <a:off x="6267450" y="19583400"/>
          <a:ext cx="1057275" cy="1019175"/>
        </a:xfrm>
        <a:prstGeom prst="ellipse">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323850</xdr:colOff>
      <xdr:row>3</xdr:row>
      <xdr:rowOff>338136</xdr:rowOff>
    </xdr:from>
    <xdr:to>
      <xdr:col>0</xdr:col>
      <xdr:colOff>8801099</xdr:colOff>
      <xdr:row>3</xdr:row>
      <xdr:rowOff>3078433</xdr:rowOff>
    </xdr:to>
    <xdr:pic>
      <xdr:nvPicPr>
        <xdr:cNvPr id="2" name="Picture 1">
          <a:extLst>
            <a:ext uri="{FF2B5EF4-FFF2-40B4-BE49-F238E27FC236}">
              <a16:creationId xmlns:a16="http://schemas.microsoft.com/office/drawing/2014/main" id="{00000000-0008-0000-0900-000002000000}"/>
            </a:ext>
          </a:extLst>
        </xdr:cNvPr>
        <xdr:cNvPicPr>
          <a:picLocks noChangeAspect="1" noChangeArrowheads="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770" t="-1246" r="770" b="48428"/>
        <a:stretch/>
      </xdr:blipFill>
      <xdr:spPr bwMode="auto">
        <a:xfrm>
          <a:off x="323850" y="766761"/>
          <a:ext cx="8477249" cy="2740297"/>
        </a:xfrm>
        <a:prstGeom prst="rect">
          <a:avLst/>
        </a:prstGeom>
        <a:ln w="31750" cap="sq">
          <a:solidFill>
            <a:srgbClr val="000000"/>
          </a:solidFill>
          <a:miter lim="800000"/>
        </a:ln>
        <a:effectLst>
          <a:outerShdw blurRad="57150" dist="50800" dir="2700000" algn="tl" rotWithShape="0">
            <a:srgbClr val="000000">
              <a:alpha val="40000"/>
            </a:srgbClr>
          </a:outerShdw>
        </a:effectLst>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1458192</xdr:colOff>
      <xdr:row>12</xdr:row>
      <xdr:rowOff>148072</xdr:rowOff>
    </xdr:from>
    <xdr:to>
      <xdr:col>0</xdr:col>
      <xdr:colOff>7430366</xdr:colOff>
      <xdr:row>12</xdr:row>
      <xdr:rowOff>3176542</xdr:rowOff>
    </xdr:to>
    <xdr:pic>
      <xdr:nvPicPr>
        <xdr:cNvPr id="4" name="Picture 3">
          <a:extLst>
            <a:ext uri="{FF2B5EF4-FFF2-40B4-BE49-F238E27FC236}">
              <a16:creationId xmlns:a16="http://schemas.microsoft.com/office/drawing/2014/main" id="{00000000-0008-0000-0900-000004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458192" y="5438777"/>
          <a:ext cx="5972174" cy="3028470"/>
        </a:xfrm>
        <a:prstGeom prst="rect">
          <a:avLst/>
        </a:prstGeom>
        <a:ln w="22225" cap="sq">
          <a:solidFill>
            <a:srgbClr val="000000"/>
          </a:solidFill>
          <a:miter lim="800000"/>
        </a:ln>
        <a:effectLst>
          <a:outerShdw blurRad="57150" dist="50800" dir="2700000" algn="tl" rotWithShape="0">
            <a:srgbClr val="000000">
              <a:alpha val="40000"/>
            </a:srgbClr>
          </a:outerShdw>
        </a:effectLst>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1323975</xdr:colOff>
      <xdr:row>19</xdr:row>
      <xdr:rowOff>114300</xdr:rowOff>
    </xdr:from>
    <xdr:to>
      <xdr:col>0</xdr:col>
      <xdr:colOff>7753350</xdr:colOff>
      <xdr:row>20</xdr:row>
      <xdr:rowOff>3304141</xdr:rowOff>
    </xdr:to>
    <xdr:pic>
      <xdr:nvPicPr>
        <xdr:cNvPr id="5" name="Picture 4">
          <a:extLst>
            <a:ext uri="{FF2B5EF4-FFF2-40B4-BE49-F238E27FC236}">
              <a16:creationId xmlns:a16="http://schemas.microsoft.com/office/drawing/2014/main" id="{00000000-0008-0000-0900-000005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1323975" y="10153650"/>
          <a:ext cx="6429375" cy="3351765"/>
        </a:xfrm>
        <a:prstGeom prst="rect">
          <a:avLst/>
        </a:prstGeom>
        <a:ln w="28575" cap="sq">
          <a:solidFill>
            <a:srgbClr val="000000"/>
          </a:solidFill>
          <a:miter lim="800000"/>
        </a:ln>
        <a:effectLst>
          <a:outerShdw blurRad="57150" dist="50800" dir="2700000" algn="tl" rotWithShape="0">
            <a:srgbClr val="000000">
              <a:alpha val="40000"/>
            </a:srgbClr>
          </a:outerShdw>
        </a:effectLst>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429491</xdr:colOff>
      <xdr:row>23</xdr:row>
      <xdr:rowOff>158461</xdr:rowOff>
    </xdr:from>
    <xdr:to>
      <xdr:col>0</xdr:col>
      <xdr:colOff>8430491</xdr:colOff>
      <xdr:row>23</xdr:row>
      <xdr:rowOff>4244686</xdr:rowOff>
    </xdr:to>
    <xdr:pic>
      <xdr:nvPicPr>
        <xdr:cNvPr id="6" name="Picture 5">
          <a:extLst>
            <a:ext uri="{FF2B5EF4-FFF2-40B4-BE49-F238E27FC236}">
              <a16:creationId xmlns:a16="http://schemas.microsoft.com/office/drawing/2014/main" id="{00000000-0008-0000-0900-000006000000}"/>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429491" y="14168870"/>
          <a:ext cx="8001000" cy="4086225"/>
        </a:xfrm>
        <a:prstGeom prst="rect">
          <a:avLst/>
        </a:prstGeom>
        <a:ln w="34925" cap="sq">
          <a:solidFill>
            <a:srgbClr val="000000"/>
          </a:solidFill>
          <a:miter lim="800000"/>
        </a:ln>
        <a:effectLst>
          <a:outerShdw blurRad="57150" dist="50800" dir="2700000" algn="tl" rotWithShape="0">
            <a:srgbClr val="000000">
              <a:alpha val="40000"/>
            </a:srgbClr>
          </a:outerShdw>
        </a:effectLst>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www.webofknowledge.com/" TargetMode="Externa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127"/>
  <sheetViews>
    <sheetView workbookViewId="0">
      <selection activeCell="A84" sqref="A84"/>
    </sheetView>
  </sheetViews>
  <sheetFormatPr defaultRowHeight="12.5" x14ac:dyDescent="0.25"/>
  <cols>
    <col min="1" max="1" width="96.1796875" style="7" customWidth="1"/>
  </cols>
  <sheetData>
    <row r="1" spans="1:1" ht="55.5" customHeight="1" x14ac:dyDescent="0.25"/>
    <row r="2" spans="1:1" ht="19.5" customHeight="1" x14ac:dyDescent="0.3">
      <c r="A2" s="19" t="s">
        <v>540</v>
      </c>
    </row>
    <row r="4" spans="1:1" ht="14" x14ac:dyDescent="0.3">
      <c r="A4" s="62" t="s">
        <v>303</v>
      </c>
    </row>
    <row r="5" spans="1:1" ht="13" x14ac:dyDescent="0.3">
      <c r="A5" s="64" t="s">
        <v>497</v>
      </c>
    </row>
    <row r="6" spans="1:1" ht="50" x14ac:dyDescent="0.25">
      <c r="A6" s="18" t="s">
        <v>314</v>
      </c>
    </row>
    <row r="8" spans="1:1" x14ac:dyDescent="0.25">
      <c r="A8" s="7" t="s">
        <v>280</v>
      </c>
    </row>
    <row r="9" spans="1:1" x14ac:dyDescent="0.25">
      <c r="A9" s="7" t="s">
        <v>281</v>
      </c>
    </row>
    <row r="10" spans="1:1" x14ac:dyDescent="0.25">
      <c r="A10" s="7" t="s">
        <v>282</v>
      </c>
    </row>
    <row r="12" spans="1:1" ht="50" x14ac:dyDescent="0.25">
      <c r="A12" s="18" t="s">
        <v>315</v>
      </c>
    </row>
    <row r="14" spans="1:1" ht="13" x14ac:dyDescent="0.3">
      <c r="A14" s="20" t="s">
        <v>194</v>
      </c>
    </row>
    <row r="16" spans="1:1" x14ac:dyDescent="0.25">
      <c r="A16" s="18" t="s">
        <v>304</v>
      </c>
    </row>
    <row r="17" spans="1:1" x14ac:dyDescent="0.25">
      <c r="A17" s="18" t="s">
        <v>305</v>
      </c>
    </row>
    <row r="18" spans="1:1" x14ac:dyDescent="0.25">
      <c r="A18" s="18"/>
    </row>
    <row r="19" spans="1:1" x14ac:dyDescent="0.25">
      <c r="A19" s="18" t="s">
        <v>306</v>
      </c>
    </row>
    <row r="20" spans="1:1" ht="13.5" customHeight="1" x14ac:dyDescent="0.25">
      <c r="A20" s="18" t="s">
        <v>307</v>
      </c>
    </row>
    <row r="22" spans="1:1" x14ac:dyDescent="0.25">
      <c r="A22" s="18" t="s">
        <v>308</v>
      </c>
    </row>
    <row r="24" spans="1:1" x14ac:dyDescent="0.25">
      <c r="A24" s="18" t="s">
        <v>309</v>
      </c>
    </row>
    <row r="26" spans="1:1" ht="13" x14ac:dyDescent="0.3">
      <c r="A26" s="20" t="s">
        <v>316</v>
      </c>
    </row>
    <row r="27" spans="1:1" x14ac:dyDescent="0.25">
      <c r="A27" s="10"/>
    </row>
    <row r="28" spans="1:1" x14ac:dyDescent="0.25">
      <c r="A28" s="18" t="s">
        <v>486</v>
      </c>
    </row>
    <row r="30" spans="1:1" x14ac:dyDescent="0.25">
      <c r="A30" s="18" t="s">
        <v>310</v>
      </c>
    </row>
    <row r="31" spans="1:1" ht="14.25" customHeight="1" x14ac:dyDescent="0.25">
      <c r="A31" s="18" t="s">
        <v>320</v>
      </c>
    </row>
    <row r="32" spans="1:1" ht="13.5" customHeight="1" x14ac:dyDescent="0.25">
      <c r="A32" s="18" t="s">
        <v>311</v>
      </c>
    </row>
    <row r="34" spans="1:1" x14ac:dyDescent="0.25">
      <c r="A34" s="7" t="s">
        <v>283</v>
      </c>
    </row>
    <row r="35" spans="1:1" x14ac:dyDescent="0.25">
      <c r="A35" s="18" t="s">
        <v>284</v>
      </c>
    </row>
    <row r="37" spans="1:1" x14ac:dyDescent="0.25">
      <c r="A37" s="7" t="s">
        <v>285</v>
      </c>
    </row>
    <row r="39" spans="1:1" x14ac:dyDescent="0.25">
      <c r="A39" s="18" t="s">
        <v>498</v>
      </c>
    </row>
    <row r="41" spans="1:1" x14ac:dyDescent="0.25">
      <c r="A41" s="7" t="s">
        <v>286</v>
      </c>
    </row>
    <row r="43" spans="1:1" x14ac:dyDescent="0.25">
      <c r="A43" s="7" t="s">
        <v>287</v>
      </c>
    </row>
    <row r="45" spans="1:1" x14ac:dyDescent="0.25">
      <c r="A45" s="7" t="s">
        <v>288</v>
      </c>
    </row>
    <row r="47" spans="1:1" x14ac:dyDescent="0.25">
      <c r="A47" s="7" t="s">
        <v>289</v>
      </c>
    </row>
    <row r="50" spans="1:1" ht="13" x14ac:dyDescent="0.3">
      <c r="A50" s="20" t="s">
        <v>317</v>
      </c>
    </row>
    <row r="51" spans="1:1" x14ac:dyDescent="0.25">
      <c r="A51" s="10"/>
    </row>
    <row r="52" spans="1:1" ht="13" x14ac:dyDescent="0.3">
      <c r="A52" s="21" t="s">
        <v>290</v>
      </c>
    </row>
    <row r="53" spans="1:1" x14ac:dyDescent="0.25">
      <c r="A53" s="18" t="s">
        <v>293</v>
      </c>
    </row>
    <row r="54" spans="1:1" x14ac:dyDescent="0.25">
      <c r="A54" s="18" t="s">
        <v>294</v>
      </c>
    </row>
    <row r="55" spans="1:1" x14ac:dyDescent="0.25">
      <c r="A55" s="18"/>
    </row>
    <row r="56" spans="1:1" x14ac:dyDescent="0.25">
      <c r="A56" s="18" t="s">
        <v>335</v>
      </c>
    </row>
    <row r="57" spans="1:1" x14ac:dyDescent="0.25">
      <c r="A57" s="18" t="s">
        <v>521</v>
      </c>
    </row>
    <row r="58" spans="1:1" x14ac:dyDescent="0.25">
      <c r="A58" s="18"/>
    </row>
    <row r="59" spans="1:1" ht="13.5" customHeight="1" x14ac:dyDescent="0.25">
      <c r="A59" s="18" t="s">
        <v>312</v>
      </c>
    </row>
    <row r="60" spans="1:1" x14ac:dyDescent="0.25">
      <c r="A60" s="18" t="s">
        <v>313</v>
      </c>
    </row>
    <row r="61" spans="1:1" x14ac:dyDescent="0.25">
      <c r="A61" s="18"/>
    </row>
    <row r="62" spans="1:1" ht="13" x14ac:dyDescent="0.3">
      <c r="A62" s="21" t="s">
        <v>104</v>
      </c>
    </row>
    <row r="64" spans="1:1" x14ac:dyDescent="0.25">
      <c r="A64" s="18" t="s">
        <v>318</v>
      </c>
    </row>
    <row r="65" spans="1:1" x14ac:dyDescent="0.25">
      <c r="A65" s="18"/>
    </row>
    <row r="66" spans="1:1" x14ac:dyDescent="0.25">
      <c r="A66" s="18" t="s">
        <v>319</v>
      </c>
    </row>
    <row r="67" spans="1:1" x14ac:dyDescent="0.25">
      <c r="A67" s="18" t="s">
        <v>295</v>
      </c>
    </row>
    <row r="68" spans="1:1" x14ac:dyDescent="0.25">
      <c r="A68" s="18" t="s">
        <v>383</v>
      </c>
    </row>
    <row r="69" spans="1:1" x14ac:dyDescent="0.25">
      <c r="A69" s="18" t="s">
        <v>384</v>
      </c>
    </row>
    <row r="70" spans="1:1" x14ac:dyDescent="0.25">
      <c r="A70" s="18"/>
    </row>
    <row r="71" spans="1:1" ht="13" x14ac:dyDescent="0.3">
      <c r="A71" s="18" t="s">
        <v>444</v>
      </c>
    </row>
    <row r="72" spans="1:1" x14ac:dyDescent="0.25">
      <c r="A72" s="18" t="s">
        <v>385</v>
      </c>
    </row>
    <row r="73" spans="1:1" x14ac:dyDescent="0.25">
      <c r="A73" s="18"/>
    </row>
    <row r="74" spans="1:1" x14ac:dyDescent="0.25">
      <c r="A74" s="18" t="s">
        <v>296</v>
      </c>
    </row>
    <row r="75" spans="1:1" x14ac:dyDescent="0.25">
      <c r="A75" s="18" t="s">
        <v>437</v>
      </c>
    </row>
    <row r="76" spans="1:1" ht="15" customHeight="1" x14ac:dyDescent="0.35">
      <c r="A76" s="63" t="s">
        <v>438</v>
      </c>
    </row>
    <row r="77" spans="1:1" x14ac:dyDescent="0.25">
      <c r="A77" s="18"/>
    </row>
    <row r="78" spans="1:1" x14ac:dyDescent="0.25">
      <c r="A78" s="18" t="s">
        <v>445</v>
      </c>
    </row>
    <row r="79" spans="1:1" ht="15.75" customHeight="1" x14ac:dyDescent="0.25">
      <c r="A79" s="18" t="s">
        <v>297</v>
      </c>
    </row>
    <row r="80" spans="1:1" x14ac:dyDescent="0.25">
      <c r="A80" s="18" t="s">
        <v>447</v>
      </c>
    </row>
    <row r="81" spans="1:1" x14ac:dyDescent="0.25">
      <c r="A81" s="18"/>
    </row>
    <row r="82" spans="1:1" x14ac:dyDescent="0.25">
      <c r="A82" s="18" t="s">
        <v>298</v>
      </c>
    </row>
    <row r="83" spans="1:1" x14ac:dyDescent="0.25">
      <c r="A83" s="18" t="s">
        <v>341</v>
      </c>
    </row>
    <row r="84" spans="1:1" ht="13" x14ac:dyDescent="0.3">
      <c r="A84" s="20" t="s">
        <v>522</v>
      </c>
    </row>
    <row r="85" spans="1:1" ht="13" x14ac:dyDescent="0.3">
      <c r="A85" s="20" t="s">
        <v>538</v>
      </c>
    </row>
    <row r="86" spans="1:1" ht="13" x14ac:dyDescent="0.3">
      <c r="A86" s="20" t="s">
        <v>541</v>
      </c>
    </row>
    <row r="87" spans="1:1" x14ac:dyDescent="0.25">
      <c r="A87" s="18" t="s">
        <v>446</v>
      </c>
    </row>
    <row r="88" spans="1:1" x14ac:dyDescent="0.25">
      <c r="A88" s="18"/>
    </row>
    <row r="89" spans="1:1" x14ac:dyDescent="0.25">
      <c r="A89" s="18" t="s">
        <v>299</v>
      </c>
    </row>
    <row r="90" spans="1:1" x14ac:dyDescent="0.25">
      <c r="A90" s="18" t="s">
        <v>300</v>
      </c>
    </row>
    <row r="91" spans="1:1" x14ac:dyDescent="0.25">
      <c r="A91" s="18" t="s">
        <v>301</v>
      </c>
    </row>
    <row r="92" spans="1:1" x14ac:dyDescent="0.25">
      <c r="A92" s="18" t="s">
        <v>302</v>
      </c>
    </row>
    <row r="93" spans="1:1" x14ac:dyDescent="0.25">
      <c r="A93" s="18"/>
    </row>
    <row r="94" spans="1:1" ht="14.25" customHeight="1" x14ac:dyDescent="0.25">
      <c r="A94" s="18" t="s">
        <v>448</v>
      </c>
    </row>
    <row r="95" spans="1:1" ht="14.25" customHeight="1" x14ac:dyDescent="0.25">
      <c r="A95" s="18" t="s">
        <v>449</v>
      </c>
    </row>
    <row r="96" spans="1:1" ht="14.25" customHeight="1" x14ac:dyDescent="0.25">
      <c r="A96" s="18"/>
    </row>
    <row r="97" spans="1:1" ht="14.25" customHeight="1" x14ac:dyDescent="0.25">
      <c r="A97" s="18" t="s">
        <v>330</v>
      </c>
    </row>
    <row r="98" spans="1:1" ht="14.25" customHeight="1" x14ac:dyDescent="0.25">
      <c r="A98" s="18" t="s">
        <v>334</v>
      </c>
    </row>
    <row r="99" spans="1:1" ht="14.25" customHeight="1" x14ac:dyDescent="0.25">
      <c r="A99" s="18"/>
    </row>
    <row r="100" spans="1:1" ht="14.25" customHeight="1" x14ac:dyDescent="0.3">
      <c r="A100" s="21" t="s">
        <v>494</v>
      </c>
    </row>
    <row r="101" spans="1:1" ht="84" customHeight="1" x14ac:dyDescent="0.25">
      <c r="A101" s="18" t="s">
        <v>495</v>
      </c>
    </row>
    <row r="102" spans="1:1" ht="14.25" customHeight="1" x14ac:dyDescent="0.25">
      <c r="A102" s="18" t="s">
        <v>331</v>
      </c>
    </row>
    <row r="103" spans="1:1" ht="14.25" customHeight="1" x14ac:dyDescent="0.25">
      <c r="A103" s="18"/>
    </row>
    <row r="104" spans="1:1" ht="14.25" customHeight="1" x14ac:dyDescent="0.25">
      <c r="A104" s="18"/>
    </row>
    <row r="105" spans="1:1" ht="14.25" customHeight="1" x14ac:dyDescent="0.25">
      <c r="A105" s="18"/>
    </row>
    <row r="106" spans="1:1" ht="14.25" customHeight="1" x14ac:dyDescent="0.25">
      <c r="A106" s="18"/>
    </row>
    <row r="107" spans="1:1" ht="14.25" customHeight="1" x14ac:dyDescent="0.25">
      <c r="A107" s="18"/>
    </row>
    <row r="108" spans="1:1" ht="13" x14ac:dyDescent="0.3">
      <c r="A108" s="12" t="s">
        <v>193</v>
      </c>
    </row>
    <row r="109" spans="1:1" x14ac:dyDescent="0.25">
      <c r="A109"/>
    </row>
    <row r="110" spans="1:1" x14ac:dyDescent="0.25">
      <c r="A110" s="7" t="s">
        <v>332</v>
      </c>
    </row>
    <row r="112" spans="1:1" x14ac:dyDescent="0.25">
      <c r="A112" s="7" t="s">
        <v>333</v>
      </c>
    </row>
    <row r="116" spans="1:1" ht="13" x14ac:dyDescent="0.3">
      <c r="A116" s="21" t="s">
        <v>291</v>
      </c>
    </row>
    <row r="117" spans="1:1" ht="50" x14ac:dyDescent="0.25">
      <c r="A117" s="7" t="s">
        <v>292</v>
      </c>
    </row>
    <row r="120" spans="1:1" ht="15.5" x14ac:dyDescent="0.25">
      <c r="A120" s="66" t="s">
        <v>523</v>
      </c>
    </row>
    <row r="121" spans="1:1" ht="101.5" x14ac:dyDescent="0.25">
      <c r="A121" s="65" t="s">
        <v>524</v>
      </c>
    </row>
    <row r="122" spans="1:1" ht="39" x14ac:dyDescent="0.25">
      <c r="A122" s="65" t="s">
        <v>525</v>
      </c>
    </row>
    <row r="123" spans="1:1" ht="114" x14ac:dyDescent="0.25">
      <c r="A123" s="65" t="s">
        <v>526</v>
      </c>
    </row>
    <row r="124" spans="1:1" ht="26.5" x14ac:dyDescent="0.25">
      <c r="A124" s="65" t="s">
        <v>527</v>
      </c>
    </row>
    <row r="125" spans="1:1" ht="39" x14ac:dyDescent="0.25">
      <c r="A125" s="65" t="s">
        <v>528</v>
      </c>
    </row>
    <row r="126" spans="1:1" ht="39" x14ac:dyDescent="0.25">
      <c r="A126" s="65" t="s">
        <v>529</v>
      </c>
    </row>
    <row r="127" spans="1:1" ht="26.5" x14ac:dyDescent="0.25">
      <c r="A127" s="65" t="s">
        <v>530</v>
      </c>
    </row>
  </sheetData>
  <hyperlinks>
    <hyperlink ref="A76" r:id="rId1" xr:uid="{00000000-0004-0000-0000-000000000000}"/>
  </hyperlinks>
  <pageMargins left="0.7" right="0.7" top="0.75" bottom="0.75" header="0.3" footer="0.3"/>
  <pageSetup orientation="portrait" r:id="rId2"/>
  <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27"/>
  <sheetViews>
    <sheetView topLeftCell="A4" zoomScale="110" zoomScaleNormal="110" workbookViewId="0"/>
  </sheetViews>
  <sheetFormatPr defaultRowHeight="12.5" x14ac:dyDescent="0.25"/>
  <cols>
    <col min="1" max="1" width="141.7265625" customWidth="1"/>
  </cols>
  <sheetData>
    <row r="1" spans="1:1" ht="13" x14ac:dyDescent="0.3">
      <c r="A1" s="28" t="s">
        <v>451</v>
      </c>
    </row>
    <row r="2" spans="1:1" x14ac:dyDescent="0.25">
      <c r="A2" s="22"/>
    </row>
    <row r="3" spans="1:1" ht="20.25" customHeight="1" x14ac:dyDescent="0.4">
      <c r="A3" s="23" t="s">
        <v>490</v>
      </c>
    </row>
    <row r="4" spans="1:1" ht="255" customHeight="1" x14ac:dyDescent="0.4">
      <c r="A4" s="24"/>
    </row>
    <row r="5" spans="1:1" ht="3.75" customHeight="1" x14ac:dyDescent="0.25">
      <c r="A5" s="18"/>
    </row>
    <row r="6" spans="1:1" ht="10.5" customHeight="1" x14ac:dyDescent="0.25">
      <c r="A6" s="7"/>
    </row>
    <row r="7" spans="1:1" ht="24.75" customHeight="1" x14ac:dyDescent="0.35">
      <c r="A7" s="23" t="s">
        <v>382</v>
      </c>
    </row>
    <row r="8" spans="1:1" ht="22.5" customHeight="1" x14ac:dyDescent="0.35">
      <c r="A8" s="25" t="s">
        <v>433</v>
      </c>
    </row>
    <row r="9" spans="1:1" ht="14" x14ac:dyDescent="0.3">
      <c r="A9" s="26" t="s">
        <v>341</v>
      </c>
    </row>
    <row r="10" spans="1:1" ht="13" x14ac:dyDescent="0.3">
      <c r="A10" s="20" t="s">
        <v>450</v>
      </c>
    </row>
    <row r="11" spans="1:1" ht="13" x14ac:dyDescent="0.3">
      <c r="A11" s="20" t="s">
        <v>489</v>
      </c>
    </row>
    <row r="12" spans="1:1" ht="13" x14ac:dyDescent="0.3">
      <c r="A12" s="20" t="s">
        <v>496</v>
      </c>
    </row>
    <row r="13" spans="1:1" ht="255" customHeight="1" x14ac:dyDescent="0.25"/>
    <row r="14" spans="1:1" ht="15.75" customHeight="1" x14ac:dyDescent="0.3">
      <c r="A14" s="26" t="s">
        <v>434</v>
      </c>
    </row>
    <row r="15" spans="1:1" ht="15.75" customHeight="1" x14ac:dyDescent="0.3">
      <c r="A15" s="26"/>
    </row>
    <row r="16" spans="1:1" ht="13" x14ac:dyDescent="0.3">
      <c r="A16" s="21" t="s">
        <v>299</v>
      </c>
    </row>
    <row r="17" spans="1:1" ht="13" x14ac:dyDescent="0.3">
      <c r="A17" s="21" t="s">
        <v>300</v>
      </c>
    </row>
    <row r="18" spans="1:1" ht="13" x14ac:dyDescent="0.3">
      <c r="A18" s="21" t="s">
        <v>435</v>
      </c>
    </row>
    <row r="19" spans="1:1" ht="13" x14ac:dyDescent="0.3">
      <c r="A19" s="21" t="s">
        <v>436</v>
      </c>
    </row>
    <row r="20" spans="1:1" x14ac:dyDescent="0.25">
      <c r="A20" s="18"/>
    </row>
    <row r="21" spans="1:1" ht="290.25" customHeight="1" x14ac:dyDescent="0.25">
      <c r="A21" s="18"/>
    </row>
    <row r="22" spans="1:1" ht="28" x14ac:dyDescent="0.3">
      <c r="A22" s="26" t="s">
        <v>491</v>
      </c>
    </row>
    <row r="23" spans="1:1" ht="14" x14ac:dyDescent="0.3">
      <c r="A23" s="26"/>
    </row>
    <row r="24" spans="1:1" ht="372.75" customHeight="1" x14ac:dyDescent="0.25">
      <c r="A24" s="18"/>
    </row>
    <row r="25" spans="1:1" ht="14" x14ac:dyDescent="0.3">
      <c r="A25" s="26" t="s">
        <v>330</v>
      </c>
    </row>
    <row r="26" spans="1:1" ht="14" x14ac:dyDescent="0.3">
      <c r="A26" s="26" t="s">
        <v>334</v>
      </c>
    </row>
    <row r="27" spans="1:1" ht="14" x14ac:dyDescent="0.3">
      <c r="A27" s="27"/>
    </row>
  </sheetData>
  <sheetProtection algorithmName="SHA-512" hashValue="KewuF3Vf/Km6MVKEi/KGalfXeVzCzd9FYQ/HhTaaMYM5y0xMqjBrbklJPpOCexG2RtNMY7wLF7eTf1EhjnuIcw==" saltValue="q0hDx4UJ7yA30+OzQgfc0w==" spinCount="100000" sheet="1" selectLockedCells="1"/>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E31"/>
  <sheetViews>
    <sheetView tabSelected="1" zoomScaleNormal="100" workbookViewId="0">
      <selection activeCell="B3" sqref="B3"/>
    </sheetView>
  </sheetViews>
  <sheetFormatPr defaultRowHeight="12.5" x14ac:dyDescent="0.25"/>
  <cols>
    <col min="1" max="1" width="25.7265625" style="72" customWidth="1"/>
    <col min="2" max="2" width="34.81640625" style="72" customWidth="1"/>
    <col min="3" max="3" width="8.7265625" style="72"/>
    <col min="4" max="4" width="19.26953125" style="72" customWidth="1"/>
    <col min="5" max="16384" width="8.7265625" style="72"/>
  </cols>
  <sheetData>
    <row r="1" spans="1:5" x14ac:dyDescent="0.25">
      <c r="A1" s="327"/>
      <c r="B1" s="328"/>
      <c r="C1" s="328"/>
      <c r="D1" s="328"/>
      <c r="E1" s="329"/>
    </row>
    <row r="2" spans="1:5" ht="24.75" customHeight="1" thickBot="1" x14ac:dyDescent="0.3">
      <c r="A2" s="330" t="s">
        <v>233</v>
      </c>
      <c r="B2" s="331"/>
      <c r="C2" s="331"/>
      <c r="D2" s="331"/>
      <c r="E2" s="332"/>
    </row>
    <row r="3" spans="1:5" ht="24.75" customHeight="1" thickBot="1" x14ac:dyDescent="0.3">
      <c r="A3" s="333" t="s">
        <v>8</v>
      </c>
      <c r="B3" s="334">
        <v>0.5</v>
      </c>
      <c r="C3" s="331"/>
      <c r="D3" s="331"/>
      <c r="E3" s="332"/>
    </row>
    <row r="4" spans="1:5" ht="27.75" customHeight="1" thickBot="1" x14ac:dyDescent="0.3">
      <c r="A4" s="333" t="s">
        <v>104</v>
      </c>
      <c r="B4" s="334">
        <v>0.4</v>
      </c>
      <c r="C4" s="331"/>
      <c r="D4" s="331"/>
      <c r="E4" s="332"/>
    </row>
    <row r="5" spans="1:5" ht="24.75" customHeight="1" thickBot="1" x14ac:dyDescent="0.3">
      <c r="A5" s="333" t="s">
        <v>193</v>
      </c>
      <c r="B5" s="334">
        <v>0.1</v>
      </c>
      <c r="C5" s="331"/>
      <c r="D5" s="331"/>
      <c r="E5" s="332"/>
    </row>
    <row r="6" spans="1:5" ht="24.75" customHeight="1" thickBot="1" x14ac:dyDescent="0.3">
      <c r="A6" s="335" t="s">
        <v>442</v>
      </c>
      <c r="B6" s="334">
        <v>0</v>
      </c>
      <c r="C6" s="331"/>
      <c r="D6" s="331"/>
      <c r="E6" s="332"/>
    </row>
    <row r="7" spans="1:5" ht="13" thickBot="1" x14ac:dyDescent="0.3">
      <c r="A7" s="336"/>
      <c r="B7" s="331"/>
      <c r="C7" s="331"/>
      <c r="D7" s="331"/>
      <c r="E7" s="332"/>
    </row>
    <row r="8" spans="1:5" ht="13" thickBot="1" x14ac:dyDescent="0.3">
      <c r="A8" s="327"/>
      <c r="B8" s="328"/>
      <c r="C8" s="328"/>
      <c r="D8" s="328"/>
      <c r="E8" s="329"/>
    </row>
    <row r="9" spans="1:5" ht="18.5" thickBot="1" x14ac:dyDescent="0.3">
      <c r="A9" s="554" t="s">
        <v>190</v>
      </c>
      <c r="B9" s="555"/>
      <c r="C9" s="331"/>
      <c r="D9" s="338">
        <f>Teaching!D388</f>
        <v>0</v>
      </c>
      <c r="E9" s="332"/>
    </row>
    <row r="10" spans="1:5" ht="16" thickBot="1" x14ac:dyDescent="0.3">
      <c r="A10" s="550" t="s">
        <v>40</v>
      </c>
      <c r="B10" s="551"/>
      <c r="C10" s="339" t="s">
        <v>43</v>
      </c>
      <c r="D10" s="340">
        <f>B3*200</f>
        <v>100</v>
      </c>
      <c r="E10" s="332"/>
    </row>
    <row r="11" spans="1:5" ht="18.5" thickBot="1" x14ac:dyDescent="0.3">
      <c r="A11" s="548" t="s">
        <v>195</v>
      </c>
      <c r="B11" s="549"/>
      <c r="C11" s="343"/>
      <c r="D11" s="344">
        <f>D9-D10</f>
        <v>-100</v>
      </c>
      <c r="E11" s="332"/>
    </row>
    <row r="12" spans="1:5" ht="14.5" thickBot="1" x14ac:dyDescent="0.3">
      <c r="A12" s="345"/>
      <c r="B12" s="346"/>
      <c r="C12" s="331"/>
      <c r="D12" s="331"/>
      <c r="E12" s="332"/>
    </row>
    <row r="13" spans="1:5" ht="18.5" thickBot="1" x14ac:dyDescent="0.3">
      <c r="A13" s="554" t="s">
        <v>191</v>
      </c>
      <c r="B13" s="555"/>
      <c r="C13" s="331"/>
      <c r="D13" s="338">
        <f>Research!D370</f>
        <v>0</v>
      </c>
      <c r="E13" s="332"/>
    </row>
    <row r="14" spans="1:5" ht="16" thickBot="1" x14ac:dyDescent="0.3">
      <c r="A14" s="550" t="s">
        <v>41</v>
      </c>
      <c r="B14" s="551"/>
      <c r="C14" s="339" t="s">
        <v>43</v>
      </c>
      <c r="D14" s="340">
        <f>B4*200</f>
        <v>80</v>
      </c>
      <c r="E14" s="332"/>
    </row>
    <row r="15" spans="1:5" ht="18.5" thickBot="1" x14ac:dyDescent="0.3">
      <c r="A15" s="548" t="s">
        <v>196</v>
      </c>
      <c r="B15" s="549"/>
      <c r="C15" s="331"/>
      <c r="D15" s="344">
        <f>D13-D14</f>
        <v>-80</v>
      </c>
      <c r="E15" s="332"/>
    </row>
    <row r="16" spans="1:5" ht="14.5" thickBot="1" x14ac:dyDescent="0.3">
      <c r="A16" s="345"/>
      <c r="B16" s="346"/>
      <c r="C16" s="331"/>
      <c r="D16" s="347"/>
      <c r="E16" s="332"/>
    </row>
    <row r="17" spans="1:5" ht="18.5" thickBot="1" x14ac:dyDescent="0.3">
      <c r="A17" s="554" t="s">
        <v>192</v>
      </c>
      <c r="B17" s="555"/>
      <c r="C17" s="331"/>
      <c r="D17" s="338">
        <f>Service!D360</f>
        <v>0</v>
      </c>
      <c r="E17" s="332"/>
    </row>
    <row r="18" spans="1:5" ht="16" thickBot="1" x14ac:dyDescent="0.3">
      <c r="A18" s="550" t="s">
        <v>42</v>
      </c>
      <c r="B18" s="551"/>
      <c r="C18" s="339" t="s">
        <v>43</v>
      </c>
      <c r="D18" s="348">
        <f>B5*200</f>
        <v>20</v>
      </c>
      <c r="E18" s="332"/>
    </row>
    <row r="19" spans="1:5" ht="18.5" thickBot="1" x14ac:dyDescent="0.3">
      <c r="A19" s="548" t="s">
        <v>197</v>
      </c>
      <c r="B19" s="549"/>
      <c r="C19" s="331"/>
      <c r="D19" s="349">
        <f>D17-D18</f>
        <v>-20</v>
      </c>
      <c r="E19" s="332"/>
    </row>
    <row r="20" spans="1:5" ht="18.5" thickBot="1" x14ac:dyDescent="0.3">
      <c r="A20" s="341"/>
      <c r="B20" s="342"/>
      <c r="C20" s="331"/>
      <c r="D20" s="350"/>
      <c r="E20" s="332"/>
    </row>
    <row r="21" spans="1:5" ht="18.5" thickBot="1" x14ac:dyDescent="0.3">
      <c r="A21" s="351"/>
      <c r="B21" s="337" t="s">
        <v>441</v>
      </c>
      <c r="C21" s="331"/>
      <c r="D21" s="349">
        <f>'Sab-LOA'!C8</f>
        <v>0</v>
      </c>
      <c r="E21" s="332"/>
    </row>
    <row r="22" spans="1:5" ht="16" thickBot="1" x14ac:dyDescent="0.3">
      <c r="A22" s="550" t="s">
        <v>42</v>
      </c>
      <c r="B22" s="551"/>
      <c r="C22" s="331"/>
      <c r="D22" s="348">
        <f>B6*200</f>
        <v>0</v>
      </c>
      <c r="E22" s="332"/>
    </row>
    <row r="23" spans="1:5" ht="18.5" thickBot="1" x14ac:dyDescent="0.3">
      <c r="A23" s="336"/>
      <c r="B23" s="552" t="s">
        <v>197</v>
      </c>
      <c r="C23" s="553"/>
      <c r="D23" s="349">
        <f>D21-D22</f>
        <v>0</v>
      </c>
      <c r="E23" s="332"/>
    </row>
    <row r="24" spans="1:5" ht="18.5" thickBot="1" x14ac:dyDescent="0.3">
      <c r="A24" s="336"/>
      <c r="B24" s="352"/>
      <c r="C24" s="352"/>
      <c r="D24" s="347"/>
      <c r="E24" s="332"/>
    </row>
    <row r="25" spans="1:5" ht="33.75" customHeight="1" thickBot="1" x14ac:dyDescent="0.3">
      <c r="A25" s="546" t="s">
        <v>198</v>
      </c>
      <c r="B25" s="547"/>
      <c r="C25" s="547"/>
      <c r="D25" s="353">
        <f>SUM(D11,D15,D19,D23)</f>
        <v>-200</v>
      </c>
      <c r="E25" s="332"/>
    </row>
    <row r="26" spans="1:5" x14ac:dyDescent="0.25">
      <c r="A26" s="336"/>
      <c r="B26" s="331"/>
      <c r="C26" s="331"/>
      <c r="D26" s="331"/>
      <c r="E26" s="332"/>
    </row>
    <row r="27" spans="1:5" ht="13" thickBot="1" x14ac:dyDescent="0.3">
      <c r="A27" s="354"/>
      <c r="B27" s="355"/>
      <c r="C27" s="355"/>
      <c r="D27" s="355"/>
      <c r="E27" s="356"/>
    </row>
    <row r="28" spans="1:5" x14ac:dyDescent="0.25">
      <c r="C28" s="357"/>
    </row>
    <row r="29" spans="1:5" x14ac:dyDescent="0.25">
      <c r="C29" s="357"/>
    </row>
    <row r="30" spans="1:5" x14ac:dyDescent="0.25">
      <c r="C30" s="357"/>
    </row>
    <row r="31" spans="1:5" x14ac:dyDescent="0.25">
      <c r="C31" s="357"/>
    </row>
  </sheetData>
  <sheetProtection algorithmName="SHA-512" hashValue="4tJRonh2X6an59xph8N+A4BOSDWLaRAIoA61kxme3gcJZpP0yZu1Yc4j/8deuW3n40JHv03KVahSlc6IoHilNw==" saltValue="Ko1kLcjNZwzR2KvI16+sUQ==" spinCount="100000" sheet="1" selectLockedCells="1"/>
  <mergeCells count="12">
    <mergeCell ref="A25:C25"/>
    <mergeCell ref="A15:B15"/>
    <mergeCell ref="A22:B22"/>
    <mergeCell ref="B23:C23"/>
    <mergeCell ref="A9:B9"/>
    <mergeCell ref="A10:B10"/>
    <mergeCell ref="A11:B11"/>
    <mergeCell ref="A13:B13"/>
    <mergeCell ref="A14:B14"/>
    <mergeCell ref="A17:B17"/>
    <mergeCell ref="A18:B18"/>
    <mergeCell ref="A19:B19"/>
  </mergeCells>
  <pageMargins left="0.43" right="0.39" top="0.75" bottom="0.75" header="0.3" footer="0.3"/>
  <pageSetup orientation="portrait" horizontalDpi="300" verticalDpi="300" r:id="rId1"/>
  <headerFooter>
    <oddHeader xml:space="preserve">&amp;C&amp;"Arial,Bold"&amp;14SUMMARY DATA
</oddHeader>
    <oddFooter>&amp;C&amp;F  &amp;A</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388"/>
  <sheetViews>
    <sheetView showWhiteSpace="0" zoomScale="110" zoomScaleNormal="110" zoomScaleSheetLayoutView="130" zoomScalePageLayoutView="110" workbookViewId="0">
      <selection activeCell="A21" sqref="A21"/>
    </sheetView>
  </sheetViews>
  <sheetFormatPr defaultColWidth="9.1796875" defaultRowHeight="12.5" x14ac:dyDescent="0.25"/>
  <cols>
    <col min="1" max="1" width="40.08984375" style="80" customWidth="1"/>
    <col min="2" max="2" width="19.54296875" style="80" customWidth="1"/>
    <col min="3" max="3" width="17" style="80" customWidth="1"/>
    <col min="4" max="4" width="16.36328125" style="80" customWidth="1"/>
    <col min="5" max="5" width="7" style="80" customWidth="1"/>
    <col min="6" max="16384" width="9.1796875" style="80"/>
  </cols>
  <sheetData>
    <row r="1" spans="1:5" s="78" customFormat="1" ht="0.75" customHeight="1" thickBot="1" x14ac:dyDescent="0.3">
      <c r="A1" s="122"/>
      <c r="B1" s="122"/>
      <c r="C1" s="122"/>
      <c r="D1" s="122"/>
      <c r="E1" s="122"/>
    </row>
    <row r="2" spans="1:5" s="78" customFormat="1" ht="30" customHeight="1" thickBot="1" x14ac:dyDescent="0.3">
      <c r="A2" s="571" t="s">
        <v>8</v>
      </c>
      <c r="B2" s="572"/>
      <c r="C2" s="572"/>
      <c r="D2" s="572"/>
      <c r="E2" s="573"/>
    </row>
    <row r="3" spans="1:5" s="78" customFormat="1" ht="26.25" customHeight="1" thickBot="1" x14ac:dyDescent="0.3">
      <c r="A3" s="123" t="s">
        <v>337</v>
      </c>
      <c r="B3" s="124"/>
      <c r="C3" s="124"/>
      <c r="D3" s="124"/>
      <c r="E3" s="125"/>
    </row>
    <row r="4" spans="1:5" s="78" customFormat="1" ht="13.5" thickBot="1" x14ac:dyDescent="0.3">
      <c r="A4" s="126" t="s">
        <v>2</v>
      </c>
      <c r="B4" s="127"/>
      <c r="C4" s="127"/>
      <c r="D4" s="127"/>
      <c r="E4" s="128"/>
    </row>
    <row r="5" spans="1:5" s="78" customFormat="1" ht="17" customHeight="1" x14ac:dyDescent="0.25">
      <c r="A5" s="78" t="s">
        <v>547</v>
      </c>
      <c r="B5" s="129" t="s">
        <v>4</v>
      </c>
      <c r="C5" s="130"/>
      <c r="D5" s="129" t="s">
        <v>15</v>
      </c>
    </row>
    <row r="6" spans="1:5" s="78" customFormat="1" ht="17" customHeight="1" x14ac:dyDescent="0.25">
      <c r="A6" s="131" t="s">
        <v>0</v>
      </c>
      <c r="B6" s="103"/>
      <c r="D6" s="132">
        <f>LOOKUP(B6,{0,1,2,3,4},{0,6.66,13.33,20,26.66})</f>
        <v>0</v>
      </c>
    </row>
    <row r="7" spans="1:5" s="78" customFormat="1" ht="17" customHeight="1" x14ac:dyDescent="0.25">
      <c r="A7" s="131" t="s">
        <v>1</v>
      </c>
      <c r="B7" s="103"/>
      <c r="D7" s="132">
        <f>LOOKUP(B7,{0,1,2,3,4},{0,6.66,13.33,20,26.66})</f>
        <v>0</v>
      </c>
    </row>
    <row r="8" spans="1:5" s="78" customFormat="1" ht="17" customHeight="1" x14ac:dyDescent="0.25">
      <c r="A8" s="131" t="s">
        <v>44</v>
      </c>
      <c r="B8" s="103"/>
      <c r="D8" s="132">
        <f>LOOKUP(B8,{0,1,2,3,4},{0,6.66,13.33,20,26.66})</f>
        <v>0</v>
      </c>
    </row>
    <row r="9" spans="1:5" s="78" customFormat="1" ht="17" customHeight="1" x14ac:dyDescent="0.25">
      <c r="A9" s="131" t="s">
        <v>45</v>
      </c>
      <c r="B9" s="103"/>
      <c r="D9" s="132">
        <f>LOOKUP(B9,{0,1,2,3,4},{0,6.66,13.33,20,26.66})</f>
        <v>0</v>
      </c>
    </row>
    <row r="10" spans="1:5" s="78" customFormat="1" ht="17" customHeight="1" x14ac:dyDescent="0.25">
      <c r="A10" s="78" t="s">
        <v>542</v>
      </c>
      <c r="B10" s="80"/>
      <c r="D10" s="80"/>
    </row>
    <row r="11" spans="1:5" s="78" customFormat="1" ht="17" customHeight="1" x14ac:dyDescent="0.25">
      <c r="A11" s="131" t="s">
        <v>0</v>
      </c>
      <c r="B11" s="103"/>
      <c r="D11" s="132">
        <f>LOOKUP(B11,{0,1,2,3,4},{0,6.66,13.33,20,26.66})</f>
        <v>0</v>
      </c>
    </row>
    <row r="12" spans="1:5" s="78" customFormat="1" ht="17" customHeight="1" x14ac:dyDescent="0.25">
      <c r="A12" s="131" t="s">
        <v>1</v>
      </c>
      <c r="B12" s="103"/>
      <c r="D12" s="132">
        <f>LOOKUP(B12,{0,1,2,3,4},{0,6.66,13.33,20,26.66})</f>
        <v>0</v>
      </c>
    </row>
    <row r="13" spans="1:5" s="78" customFormat="1" ht="17" customHeight="1" x14ac:dyDescent="0.25">
      <c r="A13" s="131" t="s">
        <v>44</v>
      </c>
      <c r="B13" s="103"/>
      <c r="D13" s="132">
        <f>LOOKUP(B13,{0,1,2,3,4},{0,6.66,13.33,20,26.66})</f>
        <v>0</v>
      </c>
    </row>
    <row r="14" spans="1:5" s="78" customFormat="1" ht="17" customHeight="1" x14ac:dyDescent="0.25">
      <c r="A14" s="131" t="s">
        <v>45</v>
      </c>
      <c r="B14" s="103"/>
      <c r="D14" s="132">
        <f>LOOKUP(B14,{0,1,2,3,4},{0,6.66,13.33,20,26.66})</f>
        <v>0</v>
      </c>
    </row>
    <row r="15" spans="1:5" s="78" customFormat="1" ht="9" customHeight="1" x14ac:dyDescent="0.25">
      <c r="A15" s="133"/>
    </row>
    <row r="16" spans="1:5" s="78" customFormat="1" ht="13.5" thickBot="1" x14ac:dyDescent="0.3">
      <c r="A16" s="134" t="s">
        <v>232</v>
      </c>
    </row>
    <row r="17" spans="1:5" s="78" customFormat="1" x14ac:dyDescent="0.25">
      <c r="A17" s="135" t="s">
        <v>4</v>
      </c>
      <c r="B17" s="136">
        <v>4</v>
      </c>
      <c r="C17" s="137">
        <v>26.66</v>
      </c>
      <c r="D17" s="78" t="s">
        <v>3</v>
      </c>
    </row>
    <row r="18" spans="1:5" x14ac:dyDescent="0.25">
      <c r="A18" s="135" t="s">
        <v>4</v>
      </c>
      <c r="B18" s="138">
        <v>3</v>
      </c>
      <c r="C18" s="139">
        <v>20</v>
      </c>
      <c r="D18" s="78" t="s">
        <v>3</v>
      </c>
      <c r="E18" s="78"/>
    </row>
    <row r="19" spans="1:5" x14ac:dyDescent="0.25">
      <c r="A19" s="135" t="s">
        <v>4</v>
      </c>
      <c r="B19" s="138">
        <v>2</v>
      </c>
      <c r="C19" s="139">
        <v>13.33</v>
      </c>
      <c r="D19" s="78" t="s">
        <v>3</v>
      </c>
      <c r="E19" s="78"/>
    </row>
    <row r="20" spans="1:5" ht="13" thickBot="1" x14ac:dyDescent="0.3">
      <c r="A20" s="135" t="s">
        <v>4</v>
      </c>
      <c r="B20" s="140">
        <v>1</v>
      </c>
      <c r="C20" s="141">
        <v>6.66</v>
      </c>
      <c r="D20" s="78" t="s">
        <v>3</v>
      </c>
      <c r="E20" s="78"/>
    </row>
    <row r="21" spans="1:5" ht="13" thickBot="1" x14ac:dyDescent="0.3">
      <c r="A21" s="142"/>
      <c r="B21" s="78"/>
      <c r="C21" s="78"/>
      <c r="D21" s="78"/>
      <c r="E21" s="78"/>
    </row>
    <row r="22" spans="1:5" ht="13.5" thickBot="1" x14ac:dyDescent="0.3">
      <c r="A22" s="79"/>
      <c r="B22" s="78"/>
      <c r="C22" s="143" t="s">
        <v>99</v>
      </c>
      <c r="D22" s="144">
        <f>SUM(D6:D14)</f>
        <v>0</v>
      </c>
      <c r="E22" s="78"/>
    </row>
    <row r="23" spans="1:5" ht="13" thickBot="1" x14ac:dyDescent="0.3">
      <c r="A23" s="78"/>
      <c r="B23" s="78"/>
      <c r="C23" s="78"/>
      <c r="D23" s="78"/>
      <c r="E23" s="78"/>
    </row>
    <row r="24" spans="1:5" ht="13.5" thickBot="1" x14ac:dyDescent="0.3">
      <c r="A24" s="145" t="s">
        <v>48</v>
      </c>
      <c r="B24" s="146"/>
      <c r="C24" s="146"/>
      <c r="D24" s="146"/>
      <c r="E24" s="147"/>
    </row>
    <row r="25" spans="1:5" ht="13" x14ac:dyDescent="0.25">
      <c r="A25" s="78"/>
      <c r="B25" s="129" t="s">
        <v>6</v>
      </c>
      <c r="C25" s="129"/>
      <c r="D25" s="129" t="s">
        <v>3</v>
      </c>
      <c r="E25" s="78"/>
    </row>
    <row r="26" spans="1:5" ht="17" customHeight="1" x14ac:dyDescent="0.25">
      <c r="A26" s="120" t="s">
        <v>548</v>
      </c>
      <c r="B26" s="103">
        <v>0</v>
      </c>
      <c r="C26" s="120" t="s">
        <v>7</v>
      </c>
      <c r="D26" s="120">
        <f>B26*0.1</f>
        <v>0</v>
      </c>
      <c r="E26" s="78"/>
    </row>
    <row r="27" spans="1:5" ht="6" customHeight="1" x14ac:dyDescent="0.25">
      <c r="A27" s="148"/>
      <c r="B27" s="148"/>
      <c r="C27" s="78"/>
      <c r="D27" s="78"/>
      <c r="E27" s="78"/>
    </row>
    <row r="28" spans="1:5" ht="13" x14ac:dyDescent="0.25">
      <c r="A28" s="149"/>
      <c r="B28" s="129" t="s">
        <v>6</v>
      </c>
      <c r="C28" s="129"/>
      <c r="D28" s="129" t="s">
        <v>3</v>
      </c>
      <c r="E28" s="78"/>
    </row>
    <row r="29" spans="1:5" ht="17" customHeight="1" x14ac:dyDescent="0.25">
      <c r="A29" s="120" t="s">
        <v>549</v>
      </c>
      <c r="B29" s="103">
        <v>0</v>
      </c>
      <c r="C29" s="150" t="s">
        <v>46</v>
      </c>
      <c r="D29" s="120">
        <f>B29*0.2</f>
        <v>0</v>
      </c>
      <c r="E29" s="78"/>
    </row>
    <row r="30" spans="1:5" x14ac:dyDescent="0.25">
      <c r="A30" s="148"/>
      <c r="B30" s="148"/>
      <c r="C30" s="78"/>
      <c r="D30" s="78"/>
      <c r="E30" s="78"/>
    </row>
    <row r="31" spans="1:5" ht="13" x14ac:dyDescent="0.25">
      <c r="A31" s="148"/>
      <c r="B31" s="129" t="s">
        <v>6</v>
      </c>
      <c r="D31" s="129" t="s">
        <v>3</v>
      </c>
      <c r="E31" s="78"/>
    </row>
    <row r="32" spans="1:5" ht="17" customHeight="1" x14ac:dyDescent="0.25">
      <c r="A32" s="120" t="s">
        <v>543</v>
      </c>
      <c r="B32" s="103">
        <v>0</v>
      </c>
      <c r="C32" s="150" t="s">
        <v>7</v>
      </c>
      <c r="D32" s="120">
        <f>B32*0.1</f>
        <v>0</v>
      </c>
      <c r="E32" s="78"/>
    </row>
    <row r="33" spans="1:5" x14ac:dyDescent="0.25">
      <c r="A33" s="149"/>
      <c r="B33" s="148"/>
      <c r="C33" s="78"/>
      <c r="D33" s="78"/>
      <c r="E33" s="78"/>
    </row>
    <row r="34" spans="1:5" ht="13" x14ac:dyDescent="0.25">
      <c r="A34" s="148"/>
      <c r="B34" s="129" t="s">
        <v>6</v>
      </c>
      <c r="D34" s="129" t="s">
        <v>3</v>
      </c>
      <c r="E34" s="78"/>
    </row>
    <row r="35" spans="1:5" ht="17" customHeight="1" x14ac:dyDescent="0.25">
      <c r="A35" s="120" t="s">
        <v>544</v>
      </c>
      <c r="B35" s="103">
        <v>0</v>
      </c>
      <c r="C35" s="150" t="s">
        <v>46</v>
      </c>
      <c r="D35" s="120">
        <f>B35*0.2</f>
        <v>0</v>
      </c>
      <c r="E35" s="78"/>
    </row>
    <row r="36" spans="1:5" ht="13" thickBot="1" x14ac:dyDescent="0.3">
      <c r="A36" s="78"/>
      <c r="B36" s="78"/>
      <c r="C36" s="78"/>
      <c r="D36" s="78"/>
      <c r="E36" s="78"/>
    </row>
    <row r="37" spans="1:5" ht="13.5" thickBot="1" x14ac:dyDescent="0.3">
      <c r="A37" s="134" t="s">
        <v>231</v>
      </c>
      <c r="B37" s="78"/>
      <c r="C37" s="143" t="s">
        <v>98</v>
      </c>
      <c r="D37" s="151">
        <f>SUM(D26,D29,D32,D35,)</f>
        <v>0</v>
      </c>
      <c r="E37" s="78"/>
    </row>
    <row r="38" spans="1:5" ht="13.5" thickBot="1" x14ac:dyDescent="0.3">
      <c r="A38" s="78"/>
      <c r="B38" s="78"/>
      <c r="C38" s="152"/>
      <c r="D38" s="153"/>
      <c r="E38" s="78"/>
    </row>
    <row r="39" spans="1:5" ht="13.5" thickBot="1" x14ac:dyDescent="0.3">
      <c r="A39" s="145" t="s">
        <v>274</v>
      </c>
      <c r="B39" s="154"/>
      <c r="C39" s="154"/>
      <c r="D39" s="154"/>
      <c r="E39" s="155"/>
    </row>
    <row r="40" spans="1:5" ht="6.75" customHeight="1" x14ac:dyDescent="0.25">
      <c r="A40" s="156"/>
      <c r="B40" s="156"/>
      <c r="C40" s="156"/>
      <c r="D40" s="156"/>
      <c r="E40" s="156"/>
    </row>
    <row r="41" spans="1:5" ht="57" customHeight="1" x14ac:dyDescent="0.25">
      <c r="A41" s="575" t="s">
        <v>565</v>
      </c>
      <c r="B41" s="576"/>
      <c r="C41" s="576"/>
      <c r="D41" s="576"/>
      <c r="E41" s="130"/>
    </row>
    <row r="42" spans="1:5" ht="12" customHeight="1" x14ac:dyDescent="0.25">
      <c r="A42" s="79"/>
      <c r="C42" s="129" t="s">
        <v>13</v>
      </c>
      <c r="D42" s="129" t="s">
        <v>3</v>
      </c>
      <c r="E42" s="78"/>
    </row>
    <row r="43" spans="1:5" s="87" customFormat="1" ht="17" customHeight="1" x14ac:dyDescent="0.25">
      <c r="A43" s="591" t="s">
        <v>550</v>
      </c>
      <c r="B43" s="591"/>
      <c r="C43" s="591"/>
      <c r="D43" s="591"/>
      <c r="E43" s="85"/>
    </row>
    <row r="44" spans="1:5" s="87" customFormat="1" ht="17" customHeight="1" x14ac:dyDescent="0.25">
      <c r="A44" s="592"/>
      <c r="B44" s="592"/>
      <c r="C44" s="82"/>
      <c r="D44" s="102">
        <v>0</v>
      </c>
      <c r="E44" s="85"/>
    </row>
    <row r="45" spans="1:5" s="87" customFormat="1" ht="17" customHeight="1" x14ac:dyDescent="0.25">
      <c r="A45" s="593"/>
      <c r="B45" s="593"/>
      <c r="C45" s="82"/>
      <c r="D45" s="102">
        <v>0</v>
      </c>
      <c r="E45" s="85"/>
    </row>
    <row r="46" spans="1:5" s="87" customFormat="1" ht="17" customHeight="1" x14ac:dyDescent="0.25">
      <c r="A46" s="593"/>
      <c r="B46" s="593"/>
      <c r="C46" s="82"/>
      <c r="D46" s="102">
        <v>0</v>
      </c>
      <c r="E46" s="85"/>
    </row>
    <row r="47" spans="1:5" s="87" customFormat="1" ht="17" customHeight="1" x14ac:dyDescent="0.25">
      <c r="A47" s="593"/>
      <c r="B47" s="593"/>
      <c r="C47" s="82"/>
      <c r="D47" s="102">
        <v>0</v>
      </c>
      <c r="E47" s="85"/>
    </row>
    <row r="48" spans="1:5" s="87" customFormat="1" ht="17" customHeight="1" x14ac:dyDescent="0.25">
      <c r="A48" s="591" t="s">
        <v>545</v>
      </c>
      <c r="B48" s="591"/>
      <c r="C48" s="591"/>
      <c r="D48" s="591"/>
      <c r="E48" s="85"/>
    </row>
    <row r="49" spans="1:5" s="87" customFormat="1" ht="17" customHeight="1" x14ac:dyDescent="0.25">
      <c r="A49" s="592"/>
      <c r="B49" s="592"/>
      <c r="C49" s="82"/>
      <c r="D49" s="102">
        <v>0</v>
      </c>
      <c r="E49" s="85"/>
    </row>
    <row r="50" spans="1:5" s="87" customFormat="1" ht="17" customHeight="1" x14ac:dyDescent="0.25">
      <c r="A50" s="592"/>
      <c r="B50" s="592"/>
      <c r="C50" s="82"/>
      <c r="D50" s="102">
        <v>0</v>
      </c>
      <c r="E50" s="85"/>
    </row>
    <row r="51" spans="1:5" s="87" customFormat="1" ht="17" customHeight="1" x14ac:dyDescent="0.25">
      <c r="A51" s="592"/>
      <c r="B51" s="592"/>
      <c r="C51" s="82"/>
      <c r="D51" s="102">
        <v>0</v>
      </c>
      <c r="E51" s="85"/>
    </row>
    <row r="52" spans="1:5" s="87" customFormat="1" ht="17" customHeight="1" x14ac:dyDescent="0.25">
      <c r="A52" s="592"/>
      <c r="B52" s="592"/>
      <c r="C52" s="82"/>
      <c r="D52" s="102">
        <v>0</v>
      </c>
      <c r="E52" s="85"/>
    </row>
    <row r="53" spans="1:5" ht="13.5" thickBot="1" x14ac:dyDescent="0.3">
      <c r="A53" s="134"/>
      <c r="B53" s="78"/>
      <c r="C53" s="78"/>
      <c r="D53" s="78"/>
      <c r="E53" s="78"/>
    </row>
    <row r="54" spans="1:5" ht="15" customHeight="1" thickBot="1" x14ac:dyDescent="0.3">
      <c r="A54" s="79"/>
      <c r="B54" s="78"/>
      <c r="C54" s="143" t="s">
        <v>97</v>
      </c>
      <c r="D54" s="151">
        <f>SUM(D43:D53)</f>
        <v>0</v>
      </c>
      <c r="E54" s="78"/>
    </row>
    <row r="55" spans="1:5" ht="13.5" thickBot="1" x14ac:dyDescent="0.3">
      <c r="A55" s="577" t="s">
        <v>205</v>
      </c>
      <c r="B55" s="578"/>
      <c r="C55" s="78"/>
      <c r="D55" s="78"/>
      <c r="E55" s="78"/>
    </row>
    <row r="56" spans="1:5" ht="14.25" customHeight="1" thickBot="1" x14ac:dyDescent="0.3">
      <c r="A56" s="79"/>
      <c r="B56" s="79"/>
      <c r="C56" s="79"/>
      <c r="D56" s="160"/>
      <c r="E56" s="79"/>
    </row>
    <row r="57" spans="1:5" ht="13.5" thickBot="1" x14ac:dyDescent="0.3">
      <c r="A57" s="145" t="s">
        <v>386</v>
      </c>
      <c r="B57" s="146"/>
      <c r="C57" s="146"/>
      <c r="D57" s="158"/>
      <c r="E57" s="147"/>
    </row>
    <row r="58" spans="1:5" ht="13" x14ac:dyDescent="0.25">
      <c r="A58" s="75"/>
      <c r="D58" s="149"/>
    </row>
    <row r="59" spans="1:5" ht="17" customHeight="1" thickBot="1" x14ac:dyDescent="0.3">
      <c r="A59" s="130" t="s">
        <v>551</v>
      </c>
      <c r="B59" s="129" t="s">
        <v>6</v>
      </c>
      <c r="C59" s="129"/>
      <c r="D59" s="129" t="s">
        <v>3</v>
      </c>
      <c r="E59" s="78"/>
    </row>
    <row r="60" spans="1:5" ht="17" customHeight="1" thickBot="1" x14ac:dyDescent="0.3">
      <c r="A60" s="543" t="s">
        <v>230</v>
      </c>
      <c r="B60" s="544"/>
      <c r="C60" s="249" t="s">
        <v>226</v>
      </c>
      <c r="D60" s="120">
        <f>SUM(B60* 0.5)</f>
        <v>0</v>
      </c>
      <c r="E60" s="78"/>
    </row>
    <row r="61" spans="1:5" ht="17" customHeight="1" thickBot="1" x14ac:dyDescent="0.3">
      <c r="A61" s="130" t="s">
        <v>547</v>
      </c>
      <c r="B61" s="148"/>
      <c r="C61" s="78"/>
      <c r="D61" s="148"/>
      <c r="E61" s="78"/>
    </row>
    <row r="62" spans="1:5" ht="17" customHeight="1" thickBot="1" x14ac:dyDescent="0.3">
      <c r="A62" s="543" t="s">
        <v>230</v>
      </c>
      <c r="B62" s="544"/>
      <c r="C62" s="120" t="s">
        <v>226</v>
      </c>
      <c r="D62" s="120">
        <f>SUM(B62/2)</f>
        <v>0</v>
      </c>
      <c r="E62" s="78"/>
    </row>
    <row r="63" spans="1:5" ht="17" customHeight="1" thickBot="1" x14ac:dyDescent="0.3">
      <c r="A63" s="130" t="s">
        <v>546</v>
      </c>
      <c r="B63" s="148"/>
      <c r="C63" s="78"/>
      <c r="D63" s="148"/>
      <c r="E63" s="78"/>
    </row>
    <row r="64" spans="1:5" ht="17" customHeight="1" thickBot="1" x14ac:dyDescent="0.3">
      <c r="A64" s="543" t="s">
        <v>230</v>
      </c>
      <c r="B64" s="544"/>
      <c r="C64" s="120" t="s">
        <v>226</v>
      </c>
      <c r="D64" s="120">
        <f>SUM(B64/2)</f>
        <v>0</v>
      </c>
      <c r="E64" s="78"/>
    </row>
    <row r="65" spans="1:5" ht="13" thickBot="1" x14ac:dyDescent="0.3">
      <c r="A65" s="133"/>
      <c r="B65" s="148"/>
      <c r="C65" s="78"/>
      <c r="D65" s="148"/>
      <c r="E65" s="78"/>
    </row>
    <row r="66" spans="1:5" ht="16.5" customHeight="1" thickBot="1" x14ac:dyDescent="0.3">
      <c r="A66" s="134" t="s">
        <v>520</v>
      </c>
      <c r="B66" s="148"/>
      <c r="C66" s="143" t="s">
        <v>387</v>
      </c>
      <c r="D66" s="151">
        <f>SUM(D60:D64)</f>
        <v>0</v>
      </c>
      <c r="E66" s="78"/>
    </row>
    <row r="67" spans="1:5" ht="13" thickBot="1" x14ac:dyDescent="0.3">
      <c r="A67" s="142"/>
      <c r="B67" s="148"/>
      <c r="C67" s="78"/>
      <c r="D67" s="148"/>
      <c r="E67" s="78"/>
    </row>
    <row r="68" spans="1:5" ht="24.75" customHeight="1" thickBot="1" x14ac:dyDescent="0.3">
      <c r="A68" s="568" t="s">
        <v>388</v>
      </c>
      <c r="B68" s="569"/>
      <c r="C68" s="570"/>
      <c r="D68" s="159">
        <f>SUM(D22,D37,D54,D66)</f>
        <v>0</v>
      </c>
      <c r="E68" s="79"/>
    </row>
    <row r="69" spans="1:5" customFormat="1" ht="13" thickBot="1" x14ac:dyDescent="0.3"/>
    <row r="70" spans="1:5" x14ac:dyDescent="0.25">
      <c r="A70" s="579" t="s">
        <v>338</v>
      </c>
      <c r="B70" s="580"/>
      <c r="C70" s="580"/>
      <c r="D70" s="580"/>
      <c r="E70" s="581"/>
    </row>
    <row r="71" spans="1:5" ht="14.25" customHeight="1" thickBot="1" x14ac:dyDescent="0.3">
      <c r="A71" s="582"/>
      <c r="B71" s="583"/>
      <c r="C71" s="583"/>
      <c r="D71" s="583"/>
      <c r="E71" s="584"/>
    </row>
    <row r="72" spans="1:5" ht="14.25" customHeight="1" thickBot="1" x14ac:dyDescent="0.3">
      <c r="A72" s="79"/>
      <c r="B72" s="79"/>
      <c r="C72" s="79"/>
      <c r="D72" s="160"/>
      <c r="E72" s="79"/>
    </row>
    <row r="73" spans="1:5" ht="14.25" customHeight="1" thickBot="1" x14ac:dyDescent="0.3">
      <c r="A73" s="588" t="s">
        <v>568</v>
      </c>
      <c r="B73" s="589"/>
      <c r="C73" s="589"/>
      <c r="D73" s="589"/>
      <c r="E73" s="590"/>
    </row>
    <row r="74" spans="1:5" ht="14.25" customHeight="1" x14ac:dyDescent="0.25">
      <c r="A74" s="78"/>
      <c r="B74" s="78"/>
      <c r="C74" s="78"/>
      <c r="D74" s="78"/>
      <c r="E74" s="78"/>
    </row>
    <row r="75" spans="1:5" ht="14.25" customHeight="1" x14ac:dyDescent="0.25">
      <c r="A75" s="161" t="s">
        <v>250</v>
      </c>
      <c r="B75" s="78"/>
      <c r="C75" s="78"/>
      <c r="D75" s="129" t="s">
        <v>3</v>
      </c>
      <c r="E75" s="78"/>
    </row>
    <row r="76" spans="1:5" ht="14.25" customHeight="1" x14ac:dyDescent="0.25">
      <c r="A76" s="161"/>
      <c r="B76" s="78"/>
      <c r="C76" s="78"/>
      <c r="D76" s="129"/>
      <c r="E76" s="78"/>
    </row>
    <row r="77" spans="1:5" ht="17" customHeight="1" x14ac:dyDescent="0.25">
      <c r="A77" s="117"/>
      <c r="B77" s="78"/>
      <c r="C77" s="78"/>
      <c r="D77" s="103"/>
      <c r="E77" s="78"/>
    </row>
    <row r="78" spans="1:5" ht="17" customHeight="1" x14ac:dyDescent="0.25">
      <c r="A78" s="117"/>
      <c r="B78" s="78"/>
      <c r="C78" s="78"/>
      <c r="D78" s="103"/>
      <c r="E78" s="78"/>
    </row>
    <row r="79" spans="1:5" ht="17" customHeight="1" x14ac:dyDescent="0.25">
      <c r="A79" s="117"/>
      <c r="B79" s="78"/>
      <c r="C79" s="78"/>
      <c r="D79" s="103"/>
      <c r="E79" s="78"/>
    </row>
    <row r="80" spans="1:5" ht="17" customHeight="1" x14ac:dyDescent="0.25">
      <c r="A80" s="117"/>
      <c r="B80" s="78"/>
      <c r="C80" s="78"/>
      <c r="D80" s="103"/>
      <c r="E80" s="78"/>
    </row>
    <row r="81" spans="1:5" x14ac:dyDescent="0.25">
      <c r="A81" s="133"/>
      <c r="B81" s="78"/>
      <c r="C81" s="78"/>
      <c r="D81" s="148"/>
      <c r="E81" s="78"/>
    </row>
    <row r="82" spans="1:5" ht="17" customHeight="1" thickBot="1" x14ac:dyDescent="0.3">
      <c r="A82" s="78" t="s">
        <v>181</v>
      </c>
      <c r="B82" s="130" t="s">
        <v>531</v>
      </c>
      <c r="C82" s="78"/>
      <c r="D82" s="148"/>
      <c r="E82" s="78"/>
    </row>
    <row r="83" spans="1:5" ht="17" customHeight="1" thickBot="1" x14ac:dyDescent="0.3">
      <c r="A83" s="78"/>
      <c r="B83" s="162" t="s">
        <v>9</v>
      </c>
      <c r="C83" s="163">
        <v>10</v>
      </c>
      <c r="D83" s="78"/>
      <c r="E83" s="78"/>
    </row>
    <row r="84" spans="1:5" ht="17" customHeight="1" thickBot="1" x14ac:dyDescent="0.3">
      <c r="A84" s="78"/>
      <c r="B84" s="162" t="s">
        <v>566</v>
      </c>
      <c r="C84" s="163">
        <v>7.5</v>
      </c>
      <c r="D84" s="78"/>
      <c r="E84" s="78"/>
    </row>
    <row r="85" spans="1:5" ht="17" customHeight="1" thickBot="1" x14ac:dyDescent="0.3">
      <c r="A85" s="78" t="s">
        <v>181</v>
      </c>
      <c r="B85" s="130" t="s">
        <v>532</v>
      </c>
      <c r="C85" s="148"/>
      <c r="D85" s="148"/>
      <c r="E85" s="78"/>
    </row>
    <row r="86" spans="1:5" ht="17" customHeight="1" thickBot="1" x14ac:dyDescent="0.3">
      <c r="A86" s="78"/>
      <c r="B86" s="162" t="s">
        <v>9</v>
      </c>
      <c r="C86" s="163">
        <v>30</v>
      </c>
      <c r="D86" s="78"/>
      <c r="E86" s="78"/>
    </row>
    <row r="87" spans="1:5" ht="17" customHeight="1" thickBot="1" x14ac:dyDescent="0.3">
      <c r="A87" s="78"/>
      <c r="B87" s="162" t="s">
        <v>566</v>
      </c>
      <c r="C87" s="163">
        <v>22.5</v>
      </c>
      <c r="D87" s="78"/>
      <c r="E87" s="78"/>
    </row>
    <row r="88" spans="1:5" ht="14.25" customHeight="1" x14ac:dyDescent="0.25">
      <c r="A88" s="78"/>
      <c r="B88" s="78"/>
      <c r="C88" s="148"/>
      <c r="D88" s="78"/>
      <c r="E88" s="78"/>
    </row>
    <row r="89" spans="1:5" ht="14.25" customHeight="1" x14ac:dyDescent="0.25">
      <c r="A89" s="164" t="s">
        <v>581</v>
      </c>
      <c r="B89" s="78"/>
      <c r="C89" s="148"/>
      <c r="D89" s="129" t="s">
        <v>3</v>
      </c>
      <c r="E89" s="78"/>
    </row>
    <row r="90" spans="1:5" ht="14.25" customHeight="1" x14ac:dyDescent="0.25">
      <c r="A90" s="164"/>
      <c r="B90" s="78"/>
      <c r="C90" s="148"/>
      <c r="D90" s="129"/>
      <c r="E90" s="78"/>
    </row>
    <row r="91" spans="1:5" ht="17" customHeight="1" x14ac:dyDescent="0.25">
      <c r="A91" s="117"/>
      <c r="B91" s="78"/>
      <c r="C91" s="148"/>
      <c r="D91" s="103"/>
      <c r="E91" s="78"/>
    </row>
    <row r="92" spans="1:5" ht="17" customHeight="1" x14ac:dyDescent="0.25">
      <c r="A92" s="117"/>
      <c r="B92" s="78"/>
      <c r="C92" s="148"/>
      <c r="D92" s="103"/>
      <c r="E92" s="78"/>
    </row>
    <row r="93" spans="1:5" ht="17" customHeight="1" x14ac:dyDescent="0.25">
      <c r="A93" s="117"/>
      <c r="B93" s="78"/>
      <c r="C93" s="148"/>
      <c r="D93" s="103"/>
      <c r="E93" s="78"/>
    </row>
    <row r="94" spans="1:5" ht="17" customHeight="1" x14ac:dyDescent="0.25">
      <c r="A94" s="117"/>
      <c r="B94" s="78"/>
      <c r="C94" s="148"/>
      <c r="D94" s="103"/>
      <c r="E94" s="78"/>
    </row>
    <row r="95" spans="1:5" ht="14.25" customHeight="1" x14ac:dyDescent="0.25">
      <c r="A95" s="78"/>
      <c r="B95" s="78"/>
      <c r="C95" s="148"/>
      <c r="D95" s="78"/>
      <c r="E95" s="78"/>
    </row>
    <row r="96" spans="1:5" ht="14.25" customHeight="1" x14ac:dyDescent="0.25">
      <c r="A96" s="164" t="s">
        <v>582</v>
      </c>
      <c r="B96" s="78"/>
      <c r="C96" s="148"/>
      <c r="D96" s="129" t="s">
        <v>3</v>
      </c>
      <c r="E96" s="78"/>
    </row>
    <row r="97" spans="1:5" ht="14.25" customHeight="1" x14ac:dyDescent="0.25">
      <c r="A97" s="164"/>
      <c r="B97" s="78"/>
      <c r="C97" s="148"/>
      <c r="D97" s="129"/>
      <c r="E97" s="78"/>
    </row>
    <row r="98" spans="1:5" ht="17" customHeight="1" x14ac:dyDescent="0.25">
      <c r="A98" s="117"/>
      <c r="B98" s="78"/>
      <c r="C98" s="148"/>
      <c r="D98" s="103"/>
      <c r="E98" s="78"/>
    </row>
    <row r="99" spans="1:5" ht="17" customHeight="1" x14ac:dyDescent="0.25">
      <c r="A99" s="117"/>
      <c r="B99" s="78"/>
      <c r="C99" s="148"/>
      <c r="D99" s="103"/>
      <c r="E99" s="78"/>
    </row>
    <row r="100" spans="1:5" ht="17" customHeight="1" x14ac:dyDescent="0.25">
      <c r="A100" s="117"/>
      <c r="B100" s="78"/>
      <c r="C100" s="148"/>
      <c r="D100" s="103"/>
      <c r="E100" s="78"/>
    </row>
    <row r="101" spans="1:5" ht="17" customHeight="1" x14ac:dyDescent="0.25">
      <c r="A101" s="117"/>
      <c r="B101" s="78"/>
      <c r="C101" s="148"/>
      <c r="D101" s="103"/>
      <c r="E101" s="78"/>
    </row>
    <row r="102" spans="1:5" ht="14.25" customHeight="1" x14ac:dyDescent="0.25">
      <c r="A102" s="78"/>
      <c r="B102" s="78"/>
      <c r="C102" s="148"/>
      <c r="D102" s="78"/>
      <c r="E102" s="78"/>
    </row>
    <row r="103" spans="1:5" ht="14.25" customHeight="1" x14ac:dyDescent="0.25">
      <c r="A103" s="164" t="s">
        <v>583</v>
      </c>
      <c r="B103" s="78"/>
      <c r="C103" s="148"/>
      <c r="D103" s="129" t="s">
        <v>3</v>
      </c>
      <c r="E103" s="78"/>
    </row>
    <row r="104" spans="1:5" ht="14.25" customHeight="1" x14ac:dyDescent="0.25">
      <c r="A104" s="164"/>
      <c r="B104" s="78"/>
      <c r="C104" s="148"/>
      <c r="D104" s="129"/>
      <c r="E104" s="78"/>
    </row>
    <row r="105" spans="1:5" ht="17" customHeight="1" x14ac:dyDescent="0.25">
      <c r="A105" s="117"/>
      <c r="B105" s="78"/>
      <c r="C105" s="148"/>
      <c r="D105" s="103"/>
      <c r="E105" s="78"/>
    </row>
    <row r="106" spans="1:5" ht="17" customHeight="1" x14ac:dyDescent="0.25">
      <c r="A106" s="117"/>
      <c r="B106" s="78"/>
      <c r="C106" s="148"/>
      <c r="D106" s="103"/>
      <c r="E106" s="78"/>
    </row>
    <row r="107" spans="1:5" ht="17" customHeight="1" x14ac:dyDescent="0.25">
      <c r="A107" s="117"/>
      <c r="B107" s="78"/>
      <c r="C107" s="148"/>
      <c r="D107" s="103"/>
      <c r="E107" s="78"/>
    </row>
    <row r="108" spans="1:5" ht="17" customHeight="1" x14ac:dyDescent="0.25">
      <c r="A108" s="117"/>
      <c r="B108" s="78"/>
      <c r="C108" s="148"/>
      <c r="D108" s="103"/>
      <c r="E108" s="78"/>
    </row>
    <row r="109" spans="1:5" x14ac:dyDescent="0.25">
      <c r="A109" s="133"/>
      <c r="B109" s="78"/>
      <c r="C109" s="148"/>
      <c r="D109" s="148"/>
      <c r="E109" s="78"/>
    </row>
    <row r="110" spans="1:5" ht="17" customHeight="1" thickBot="1" x14ac:dyDescent="0.3">
      <c r="A110" s="78"/>
      <c r="B110" s="78" t="s">
        <v>533</v>
      </c>
      <c r="C110" s="148"/>
      <c r="D110" s="78"/>
      <c r="E110" s="78"/>
    </row>
    <row r="111" spans="1:5" ht="17" customHeight="1" thickBot="1" x14ac:dyDescent="0.3">
      <c r="A111" s="78"/>
      <c r="B111" s="162" t="s">
        <v>9</v>
      </c>
      <c r="C111" s="163">
        <v>1</v>
      </c>
      <c r="D111" s="78"/>
      <c r="E111" s="78"/>
    </row>
    <row r="112" spans="1:5" ht="17" customHeight="1" thickBot="1" x14ac:dyDescent="0.3">
      <c r="A112" s="78"/>
      <c r="B112" s="78" t="s">
        <v>534</v>
      </c>
      <c r="C112" s="148"/>
      <c r="D112" s="78"/>
      <c r="E112" s="78"/>
    </row>
    <row r="113" spans="1:5" ht="17" customHeight="1" thickBot="1" x14ac:dyDescent="0.3">
      <c r="A113" s="78"/>
      <c r="B113" s="162" t="s">
        <v>9</v>
      </c>
      <c r="C113" s="163">
        <v>20</v>
      </c>
      <c r="D113" s="78" t="s">
        <v>535</v>
      </c>
      <c r="E113" s="78"/>
    </row>
    <row r="114" spans="1:5" ht="17" customHeight="1" thickBot="1" x14ac:dyDescent="0.3">
      <c r="A114" s="78"/>
      <c r="B114" s="162" t="s">
        <v>566</v>
      </c>
      <c r="C114" s="163">
        <v>15</v>
      </c>
      <c r="D114" s="78" t="s">
        <v>535</v>
      </c>
      <c r="E114" s="78"/>
    </row>
    <row r="115" spans="1:5" ht="17" customHeight="1" thickBot="1" x14ac:dyDescent="0.3">
      <c r="A115" s="78"/>
      <c r="B115" s="162" t="s">
        <v>9</v>
      </c>
      <c r="C115" s="163">
        <v>3</v>
      </c>
      <c r="D115" s="78" t="s">
        <v>536</v>
      </c>
      <c r="E115" s="78"/>
    </row>
    <row r="116" spans="1:5" ht="17" customHeight="1" thickBot="1" x14ac:dyDescent="0.3">
      <c r="A116" s="78"/>
      <c r="B116" s="162" t="s">
        <v>9</v>
      </c>
      <c r="C116" s="163">
        <v>14</v>
      </c>
      <c r="D116" s="78" t="s">
        <v>537</v>
      </c>
      <c r="E116" s="78"/>
    </row>
    <row r="117" spans="1:5" ht="14.25" customHeight="1" x14ac:dyDescent="0.25">
      <c r="A117" s="78"/>
      <c r="B117" s="78"/>
      <c r="C117" s="78"/>
      <c r="D117" s="78"/>
      <c r="E117" s="78"/>
    </row>
    <row r="118" spans="1:5" ht="14.25" customHeight="1" x14ac:dyDescent="0.25">
      <c r="A118" s="164" t="s">
        <v>367</v>
      </c>
      <c r="B118" s="78"/>
      <c r="C118" s="78"/>
      <c r="D118" s="129" t="s">
        <v>3</v>
      </c>
      <c r="E118" s="78"/>
    </row>
    <row r="119" spans="1:5" ht="14.25" customHeight="1" x14ac:dyDescent="0.25">
      <c r="A119" s="164"/>
      <c r="B119" s="78"/>
      <c r="C119" s="78"/>
      <c r="D119" s="129"/>
      <c r="E119" s="78"/>
    </row>
    <row r="120" spans="1:5" ht="17" customHeight="1" x14ac:dyDescent="0.25">
      <c r="A120" s="117"/>
      <c r="B120" s="78"/>
      <c r="C120" s="78"/>
      <c r="D120" s="103"/>
      <c r="E120" s="78"/>
    </row>
    <row r="121" spans="1:5" ht="17" customHeight="1" x14ac:dyDescent="0.25">
      <c r="A121" s="117"/>
      <c r="B121" s="78"/>
      <c r="C121" s="78"/>
      <c r="D121" s="103"/>
      <c r="E121" s="78"/>
    </row>
    <row r="122" spans="1:5" ht="17" customHeight="1" x14ac:dyDescent="0.25">
      <c r="A122" s="117"/>
      <c r="B122" s="78"/>
      <c r="C122" s="78"/>
      <c r="D122" s="103"/>
      <c r="E122" s="78"/>
    </row>
    <row r="123" spans="1:5" ht="17" customHeight="1" x14ac:dyDescent="0.25">
      <c r="A123" s="117"/>
      <c r="B123" s="78"/>
      <c r="C123" s="78"/>
      <c r="D123" s="103"/>
      <c r="E123" s="78"/>
    </row>
    <row r="124" spans="1:5" x14ac:dyDescent="0.25">
      <c r="A124" s="133"/>
      <c r="B124" s="78"/>
      <c r="C124" s="78"/>
      <c r="D124" s="148"/>
      <c r="E124" s="78"/>
    </row>
    <row r="125" spans="1:5" ht="17" customHeight="1" thickBot="1" x14ac:dyDescent="0.3">
      <c r="A125" s="78"/>
      <c r="B125" s="78" t="s">
        <v>47</v>
      </c>
      <c r="C125" s="78"/>
      <c r="E125" s="78"/>
    </row>
    <row r="126" spans="1:5" ht="17" customHeight="1" thickBot="1" x14ac:dyDescent="0.3">
      <c r="A126" s="78"/>
      <c r="B126" s="162" t="s">
        <v>9</v>
      </c>
      <c r="C126" s="163">
        <v>5</v>
      </c>
      <c r="D126" s="78"/>
      <c r="E126" s="78"/>
    </row>
    <row r="127" spans="1:5" ht="14.25" customHeight="1" thickBot="1" x14ac:dyDescent="0.3"/>
    <row r="128" spans="1:5" ht="14.25" customHeight="1" thickBot="1" x14ac:dyDescent="0.3">
      <c r="A128" s="142"/>
      <c r="B128" s="78"/>
      <c r="C128" s="143" t="s">
        <v>368</v>
      </c>
      <c r="D128" s="151">
        <f>SUM(D77:D80,D91:D94,D98:D101,D105:D108,D120:D123)</f>
        <v>0</v>
      </c>
      <c r="E128" s="78"/>
    </row>
    <row r="129" spans="1:5" ht="14.25" customHeight="1" thickBot="1" x14ac:dyDescent="0.3">
      <c r="A129" s="142"/>
      <c r="B129" s="78"/>
      <c r="C129" s="74"/>
      <c r="D129" s="160"/>
      <c r="E129" s="78"/>
    </row>
    <row r="130" spans="1:5" ht="14.25" customHeight="1" thickBot="1" x14ac:dyDescent="0.3">
      <c r="A130" s="145" t="s">
        <v>369</v>
      </c>
      <c r="B130" s="146"/>
      <c r="C130" s="146"/>
      <c r="D130" s="158"/>
      <c r="E130" s="147"/>
    </row>
    <row r="131" spans="1:5" ht="14.25" customHeight="1" x14ac:dyDescent="0.25">
      <c r="A131" s="78"/>
      <c r="B131" s="78"/>
      <c r="C131" s="78"/>
      <c r="D131" s="148"/>
      <c r="E131" s="78"/>
    </row>
    <row r="132" spans="1:5" ht="14.25" customHeight="1" x14ac:dyDescent="0.25">
      <c r="A132" s="161" t="s">
        <v>271</v>
      </c>
      <c r="B132" s="78"/>
      <c r="C132" s="78"/>
      <c r="D132" s="129" t="s">
        <v>3</v>
      </c>
      <c r="E132" s="78"/>
    </row>
    <row r="133" spans="1:5" ht="14.25" customHeight="1" x14ac:dyDescent="0.25">
      <c r="A133" s="161"/>
      <c r="B133" s="78"/>
      <c r="C133" s="78"/>
      <c r="D133" s="129"/>
      <c r="E133" s="78"/>
    </row>
    <row r="134" spans="1:5" ht="17" customHeight="1" x14ac:dyDescent="0.25">
      <c r="A134" s="117"/>
      <c r="B134" s="78"/>
      <c r="C134" s="78"/>
      <c r="D134" s="103"/>
      <c r="E134" s="78"/>
    </row>
    <row r="135" spans="1:5" ht="17" customHeight="1" x14ac:dyDescent="0.25">
      <c r="A135" s="117"/>
      <c r="B135" s="78"/>
      <c r="C135" s="78"/>
      <c r="D135" s="103"/>
      <c r="E135" s="78"/>
    </row>
    <row r="136" spans="1:5" ht="17" customHeight="1" x14ac:dyDescent="0.25">
      <c r="A136" s="117"/>
      <c r="B136" s="78" t="s">
        <v>181</v>
      </c>
      <c r="C136" s="78"/>
      <c r="D136" s="103"/>
      <c r="E136" s="78"/>
    </row>
    <row r="137" spans="1:5" ht="17" customHeight="1" x14ac:dyDescent="0.25">
      <c r="A137" s="131"/>
      <c r="B137" s="78"/>
      <c r="C137" s="78"/>
      <c r="D137" s="103"/>
      <c r="E137" s="78"/>
    </row>
    <row r="138" spans="1:5" x14ac:dyDescent="0.25">
      <c r="A138" s="135"/>
      <c r="B138" s="78"/>
      <c r="C138" s="78"/>
      <c r="D138" s="148"/>
      <c r="E138" s="78"/>
    </row>
    <row r="139" spans="1:5" ht="14.25" customHeight="1" thickBot="1" x14ac:dyDescent="0.3">
      <c r="A139" s="78"/>
      <c r="B139" s="78" t="s">
        <v>47</v>
      </c>
      <c r="C139" s="78"/>
      <c r="D139" s="148"/>
      <c r="E139" s="78"/>
    </row>
    <row r="140" spans="1:5" ht="14.25" customHeight="1" thickBot="1" x14ac:dyDescent="0.3">
      <c r="A140" s="78"/>
      <c r="B140" s="162" t="s">
        <v>10</v>
      </c>
      <c r="C140" s="163">
        <v>3</v>
      </c>
      <c r="D140" s="148"/>
      <c r="E140" s="78"/>
    </row>
    <row r="141" spans="1:5" ht="14.15" customHeight="1" x14ac:dyDescent="0.25">
      <c r="A141" s="78"/>
      <c r="B141" s="78"/>
      <c r="C141" s="78"/>
      <c r="D141" s="148"/>
      <c r="E141" s="78"/>
    </row>
    <row r="142" spans="1:5" ht="14.25" customHeight="1" x14ac:dyDescent="0.25">
      <c r="A142" s="165" t="s">
        <v>570</v>
      </c>
      <c r="B142" s="78"/>
      <c r="C142" s="78"/>
      <c r="D142" s="129" t="s">
        <v>3</v>
      </c>
      <c r="E142" s="78"/>
    </row>
    <row r="143" spans="1:5" ht="17" customHeight="1" x14ac:dyDescent="0.25">
      <c r="A143" s="117"/>
      <c r="B143" s="78"/>
      <c r="C143" s="78"/>
      <c r="D143" s="103"/>
      <c r="E143" s="78"/>
    </row>
    <row r="144" spans="1:5" ht="17" customHeight="1" x14ac:dyDescent="0.25">
      <c r="A144" s="117"/>
      <c r="B144" s="78"/>
      <c r="C144" s="78"/>
      <c r="D144" s="103"/>
      <c r="E144" s="78"/>
    </row>
    <row r="145" spans="1:5" ht="17" customHeight="1" x14ac:dyDescent="0.25">
      <c r="A145" s="117"/>
      <c r="B145" s="78"/>
      <c r="C145" s="78"/>
      <c r="D145" s="103"/>
      <c r="E145" s="78"/>
    </row>
    <row r="146" spans="1:5" ht="17" customHeight="1" x14ac:dyDescent="0.25">
      <c r="A146" s="117"/>
      <c r="B146" s="78"/>
      <c r="C146" s="78"/>
      <c r="D146" s="103"/>
      <c r="E146" s="78"/>
    </row>
    <row r="147" spans="1:5" x14ac:dyDescent="0.25">
      <c r="A147" s="135"/>
      <c r="B147" s="78"/>
      <c r="C147" s="78"/>
      <c r="D147" s="148"/>
      <c r="E147" s="78"/>
    </row>
    <row r="148" spans="1:5" ht="14.25" customHeight="1" thickBot="1" x14ac:dyDescent="0.3">
      <c r="A148" s="78"/>
      <c r="B148" s="78" t="s">
        <v>47</v>
      </c>
      <c r="C148" s="78"/>
      <c r="D148" s="148"/>
      <c r="E148" s="78"/>
    </row>
    <row r="149" spans="1:5" ht="14" customHeight="1" thickBot="1" x14ac:dyDescent="0.3">
      <c r="A149" s="78"/>
      <c r="B149" s="162" t="s">
        <v>10</v>
      </c>
      <c r="C149" s="163">
        <v>1</v>
      </c>
      <c r="D149" s="148"/>
      <c r="E149" s="78"/>
    </row>
    <row r="150" spans="1:5" ht="14.15" customHeight="1" x14ac:dyDescent="0.25">
      <c r="A150" s="78"/>
      <c r="B150" s="78"/>
      <c r="C150" s="78"/>
      <c r="D150" s="148"/>
      <c r="E150" s="78"/>
    </row>
    <row r="151" spans="1:5" ht="14.25" customHeight="1" x14ac:dyDescent="0.25">
      <c r="A151" s="165" t="s">
        <v>567</v>
      </c>
      <c r="B151" s="78"/>
      <c r="C151" s="78"/>
      <c r="D151" s="129" t="s">
        <v>3</v>
      </c>
      <c r="E151" s="78"/>
    </row>
    <row r="152" spans="1:5" ht="14.25" customHeight="1" x14ac:dyDescent="0.25">
      <c r="A152" s="165"/>
      <c r="B152" s="78"/>
      <c r="C152" s="78"/>
      <c r="D152" s="129"/>
      <c r="E152" s="78"/>
    </row>
    <row r="153" spans="1:5" ht="17" customHeight="1" x14ac:dyDescent="0.25">
      <c r="A153" s="117"/>
      <c r="B153" s="78"/>
      <c r="C153" s="78"/>
      <c r="D153" s="103"/>
      <c r="E153" s="78"/>
    </row>
    <row r="154" spans="1:5" ht="17" customHeight="1" x14ac:dyDescent="0.25">
      <c r="A154" s="117"/>
      <c r="B154" s="78"/>
      <c r="C154" s="78"/>
      <c r="D154" s="103"/>
      <c r="E154" s="78"/>
    </row>
    <row r="155" spans="1:5" ht="17" customHeight="1" x14ac:dyDescent="0.25">
      <c r="A155" s="117"/>
      <c r="B155" s="78"/>
      <c r="C155" s="78"/>
      <c r="D155" s="103"/>
      <c r="E155" s="78"/>
    </row>
    <row r="156" spans="1:5" ht="17" customHeight="1" x14ac:dyDescent="0.25">
      <c r="A156" s="117"/>
      <c r="B156" s="78"/>
      <c r="C156" s="78"/>
      <c r="D156" s="103"/>
      <c r="E156" s="78"/>
    </row>
    <row r="157" spans="1:5" x14ac:dyDescent="0.25">
      <c r="A157" s="135"/>
      <c r="B157" s="78"/>
      <c r="C157" s="78"/>
      <c r="D157" s="148"/>
      <c r="E157" s="78"/>
    </row>
    <row r="158" spans="1:5" ht="14.25" customHeight="1" thickBot="1" x14ac:dyDescent="0.3">
      <c r="A158" s="78"/>
      <c r="B158" s="78" t="s">
        <v>47</v>
      </c>
      <c r="C158" s="78"/>
      <c r="D158" s="148"/>
      <c r="E158" s="78"/>
    </row>
    <row r="159" spans="1:5" ht="14.25" customHeight="1" thickBot="1" x14ac:dyDescent="0.3">
      <c r="A159" s="78"/>
      <c r="B159" s="162" t="s">
        <v>10</v>
      </c>
      <c r="C159" s="163">
        <v>0.2</v>
      </c>
      <c r="D159" s="148"/>
      <c r="E159" s="78"/>
    </row>
    <row r="160" spans="1:5" ht="14.15" customHeight="1" x14ac:dyDescent="0.25">
      <c r="A160" s="78"/>
      <c r="B160" s="78"/>
      <c r="C160" s="78"/>
      <c r="D160" s="148"/>
      <c r="E160" s="78"/>
    </row>
    <row r="161" spans="1:5" ht="14.25" customHeight="1" x14ac:dyDescent="0.25">
      <c r="A161" s="165" t="s">
        <v>569</v>
      </c>
      <c r="B161" s="78"/>
      <c r="C161" s="78"/>
      <c r="D161" s="129" t="s">
        <v>3</v>
      </c>
      <c r="E161" s="78"/>
    </row>
    <row r="162" spans="1:5" ht="14.25" customHeight="1" x14ac:dyDescent="0.25">
      <c r="A162" s="165"/>
      <c r="B162" s="78"/>
      <c r="C162" s="78"/>
      <c r="D162" s="129"/>
      <c r="E162" s="78"/>
    </row>
    <row r="163" spans="1:5" ht="17" customHeight="1" x14ac:dyDescent="0.25">
      <c r="A163" s="117"/>
      <c r="B163" s="78"/>
      <c r="C163" s="78"/>
      <c r="D163" s="103"/>
      <c r="E163" s="78"/>
    </row>
    <row r="164" spans="1:5" ht="17" customHeight="1" x14ac:dyDescent="0.25">
      <c r="A164" s="117"/>
      <c r="B164" s="78"/>
      <c r="C164" s="78"/>
      <c r="D164" s="103"/>
      <c r="E164" s="78"/>
    </row>
    <row r="165" spans="1:5" ht="17" customHeight="1" x14ac:dyDescent="0.25">
      <c r="A165" s="117"/>
      <c r="B165" s="78"/>
      <c r="C165" s="78"/>
      <c r="D165" s="103"/>
      <c r="E165" s="78"/>
    </row>
    <row r="166" spans="1:5" ht="17" customHeight="1" x14ac:dyDescent="0.25">
      <c r="A166" s="117"/>
      <c r="B166" s="78"/>
      <c r="C166" s="78"/>
      <c r="D166" s="103"/>
      <c r="E166" s="78"/>
    </row>
    <row r="167" spans="1:5" x14ac:dyDescent="0.25">
      <c r="A167" s="135"/>
      <c r="B167" s="78"/>
      <c r="C167" s="78"/>
      <c r="D167" s="148"/>
      <c r="E167" s="78"/>
    </row>
    <row r="168" spans="1:5" ht="14.25" customHeight="1" thickBot="1" x14ac:dyDescent="0.3">
      <c r="A168" s="78"/>
      <c r="B168" s="78" t="s">
        <v>47</v>
      </c>
      <c r="C168" s="78"/>
      <c r="D168" s="148"/>
      <c r="E168" s="78"/>
    </row>
    <row r="169" spans="1:5" ht="14.25" customHeight="1" thickBot="1" x14ac:dyDescent="0.3">
      <c r="A169" s="78"/>
      <c r="B169" s="162" t="s">
        <v>10</v>
      </c>
      <c r="C169" s="163">
        <v>1</v>
      </c>
      <c r="D169" s="148"/>
      <c r="E169" s="78"/>
    </row>
    <row r="170" spans="1:5" ht="14.25" customHeight="1" thickBot="1" x14ac:dyDescent="0.3">
      <c r="A170" s="142"/>
      <c r="B170" s="133"/>
      <c r="C170" s="166"/>
      <c r="D170" s="78"/>
      <c r="E170" s="78"/>
    </row>
    <row r="171" spans="1:5" ht="14.25" customHeight="1" thickBot="1" x14ac:dyDescent="0.3">
      <c r="A171" s="78"/>
      <c r="B171" s="133"/>
      <c r="C171" s="143" t="s">
        <v>89</v>
      </c>
      <c r="D171" s="167">
        <f>SUM(D134:D137,D143:D146,D153:D156,D163:D166)</f>
        <v>0</v>
      </c>
      <c r="E171" s="78"/>
    </row>
    <row r="172" spans="1:5" ht="13" thickBot="1" x14ac:dyDescent="0.3">
      <c r="A172" s="78"/>
      <c r="B172" s="78"/>
      <c r="C172" s="78"/>
      <c r="D172" s="78"/>
      <c r="E172" s="78"/>
    </row>
    <row r="173" spans="1:5" ht="13.5" thickBot="1" x14ac:dyDescent="0.3">
      <c r="A173" s="145" t="s">
        <v>370</v>
      </c>
      <c r="B173" s="169"/>
      <c r="C173" s="169"/>
      <c r="D173" s="169"/>
      <c r="E173" s="155"/>
    </row>
    <row r="174" spans="1:5" ht="13.5" thickBot="1" x14ac:dyDescent="0.3">
      <c r="A174" s="281"/>
      <c r="B174" s="370"/>
      <c r="C174" s="370"/>
      <c r="D174" s="370"/>
      <c r="E174" s="281"/>
    </row>
    <row r="175" spans="1:5" ht="13" x14ac:dyDescent="0.25">
      <c r="A175" s="170"/>
      <c r="B175" s="171" t="s">
        <v>11</v>
      </c>
      <c r="C175" s="171" t="s">
        <v>12</v>
      </c>
      <c r="D175" s="171" t="s">
        <v>3</v>
      </c>
      <c r="E175" s="122"/>
    </row>
    <row r="176" spans="1:5" x14ac:dyDescent="0.25">
      <c r="A176" s="133" t="s">
        <v>0</v>
      </c>
      <c r="B176" s="103">
        <v>0</v>
      </c>
      <c r="C176" s="172"/>
      <c r="D176" s="120">
        <f>B176*0.1</f>
        <v>0</v>
      </c>
      <c r="E176" s="78"/>
    </row>
    <row r="177" spans="1:5" x14ac:dyDescent="0.25">
      <c r="A177" s="133" t="s">
        <v>1</v>
      </c>
      <c r="B177" s="103">
        <v>0</v>
      </c>
      <c r="C177" s="173"/>
      <c r="D177" s="120">
        <f>B177*0.1</f>
        <v>0</v>
      </c>
      <c r="E177" s="78"/>
    </row>
    <row r="178" spans="1:5" x14ac:dyDescent="0.25">
      <c r="A178" s="133" t="s">
        <v>44</v>
      </c>
      <c r="B178" s="103">
        <v>0</v>
      </c>
      <c r="C178" s="173"/>
      <c r="D178" s="120">
        <f>B178*0.1</f>
        <v>0</v>
      </c>
      <c r="E178" s="78"/>
    </row>
    <row r="179" spans="1:5" x14ac:dyDescent="0.25">
      <c r="A179" s="133" t="s">
        <v>45</v>
      </c>
      <c r="B179" s="103">
        <v>0</v>
      </c>
      <c r="C179" s="173"/>
      <c r="D179" s="120">
        <f>B179*0.1</f>
        <v>0</v>
      </c>
      <c r="E179" s="78"/>
    </row>
    <row r="180" spans="1:5" ht="13.5" thickBot="1" x14ac:dyDescent="0.3">
      <c r="A180" s="133"/>
      <c r="B180" s="78"/>
      <c r="C180" s="130"/>
      <c r="D180" s="78"/>
      <c r="E180" s="78"/>
    </row>
    <row r="181" spans="1:5" ht="13.5" thickBot="1" x14ac:dyDescent="0.3">
      <c r="A181" s="78"/>
      <c r="B181" s="78"/>
      <c r="C181" s="143" t="s">
        <v>88</v>
      </c>
      <c r="D181" s="167">
        <f>SUM(D176:D179)</f>
        <v>0</v>
      </c>
      <c r="E181" s="78"/>
    </row>
    <row r="182" spans="1:5" ht="13" thickBot="1" x14ac:dyDescent="0.3">
      <c r="A182" s="78"/>
      <c r="B182" s="78"/>
      <c r="C182" s="78"/>
      <c r="D182" s="78"/>
      <c r="E182" s="78"/>
    </row>
    <row r="183" spans="1:5" ht="13.5" thickBot="1" x14ac:dyDescent="0.3">
      <c r="A183" s="145" t="s">
        <v>371</v>
      </c>
      <c r="B183" s="146"/>
      <c r="C183" s="146"/>
      <c r="D183" s="146"/>
      <c r="E183" s="147"/>
    </row>
    <row r="184" spans="1:5" ht="13" x14ac:dyDescent="0.25">
      <c r="A184" s="161" t="s">
        <v>14</v>
      </c>
      <c r="B184" s="175" t="s">
        <v>72</v>
      </c>
      <c r="C184" s="161" t="s">
        <v>147</v>
      </c>
      <c r="D184" s="161" t="s">
        <v>15</v>
      </c>
      <c r="E184" s="78"/>
    </row>
    <row r="185" spans="1:5" ht="15" customHeight="1" x14ac:dyDescent="0.25">
      <c r="A185" s="115"/>
      <c r="B185" s="176"/>
      <c r="C185" s="119">
        <v>0</v>
      </c>
      <c r="D185" s="92">
        <f t="shared" ref="D185:D192" si="0">B185*C185</f>
        <v>0</v>
      </c>
      <c r="E185" s="78"/>
    </row>
    <row r="186" spans="1:5" ht="15" customHeight="1" x14ac:dyDescent="0.25">
      <c r="A186" s="115"/>
      <c r="B186" s="176"/>
      <c r="C186" s="119">
        <v>0</v>
      </c>
      <c r="D186" s="92">
        <f t="shared" si="0"/>
        <v>0</v>
      </c>
      <c r="E186" s="78"/>
    </row>
    <row r="187" spans="1:5" ht="15" customHeight="1" x14ac:dyDescent="0.25">
      <c r="A187" s="115"/>
      <c r="B187" s="176"/>
      <c r="C187" s="119">
        <v>0</v>
      </c>
      <c r="D187" s="92">
        <f t="shared" si="0"/>
        <v>0</v>
      </c>
      <c r="E187" s="78"/>
    </row>
    <row r="188" spans="1:5" ht="15" customHeight="1" x14ac:dyDescent="0.25">
      <c r="A188" s="115"/>
      <c r="B188" s="176"/>
      <c r="C188" s="119">
        <v>0</v>
      </c>
      <c r="D188" s="92">
        <f t="shared" si="0"/>
        <v>0</v>
      </c>
      <c r="E188" s="78"/>
    </row>
    <row r="189" spans="1:5" ht="15" customHeight="1" x14ac:dyDescent="0.25">
      <c r="A189" s="115"/>
      <c r="B189" s="176"/>
      <c r="C189" s="119">
        <v>0</v>
      </c>
      <c r="D189" s="92">
        <f t="shared" si="0"/>
        <v>0</v>
      </c>
      <c r="E189" s="78"/>
    </row>
    <row r="190" spans="1:5" ht="15" customHeight="1" x14ac:dyDescent="0.25">
      <c r="A190" s="115"/>
      <c r="B190" s="176"/>
      <c r="C190" s="119">
        <v>0</v>
      </c>
      <c r="D190" s="92">
        <f t="shared" si="0"/>
        <v>0</v>
      </c>
      <c r="E190" s="78"/>
    </row>
    <row r="191" spans="1:5" ht="15" customHeight="1" x14ac:dyDescent="0.25">
      <c r="A191" s="115"/>
      <c r="B191" s="176"/>
      <c r="C191" s="119">
        <v>0</v>
      </c>
      <c r="D191" s="92">
        <f t="shared" si="0"/>
        <v>0</v>
      </c>
      <c r="E191" s="78"/>
    </row>
    <row r="192" spans="1:5" ht="15" customHeight="1" x14ac:dyDescent="0.25">
      <c r="A192" s="115"/>
      <c r="B192" s="176"/>
      <c r="C192" s="119">
        <v>0</v>
      </c>
      <c r="D192" s="92">
        <f t="shared" si="0"/>
        <v>0</v>
      </c>
      <c r="E192" s="78"/>
    </row>
    <row r="193" spans="1:5" ht="13" thickBot="1" x14ac:dyDescent="0.3">
      <c r="A193" s="78"/>
      <c r="B193" s="78"/>
      <c r="C193" s="78"/>
      <c r="D193" s="78"/>
      <c r="E193" s="78"/>
    </row>
    <row r="194" spans="1:5" ht="13.5" thickBot="1" x14ac:dyDescent="0.3">
      <c r="A194" s="78"/>
      <c r="B194" s="78"/>
      <c r="C194" s="143" t="s">
        <v>90</v>
      </c>
      <c r="D194" s="151">
        <f>SUM(D185:D192)</f>
        <v>0</v>
      </c>
      <c r="E194" s="78"/>
    </row>
    <row r="195" spans="1:5" ht="13.5" thickBot="1" x14ac:dyDescent="0.3">
      <c r="A195" s="134"/>
      <c r="B195" s="78"/>
      <c r="C195" s="78"/>
      <c r="D195" s="78"/>
      <c r="E195" s="78"/>
    </row>
    <row r="196" spans="1:5" ht="13.5" thickBot="1" x14ac:dyDescent="0.3">
      <c r="A196" s="577" t="s">
        <v>204</v>
      </c>
      <c r="B196" s="578"/>
      <c r="C196" s="78"/>
      <c r="D196" s="78"/>
      <c r="E196" s="78"/>
    </row>
    <row r="197" spans="1:5" ht="15" customHeight="1" thickBot="1" x14ac:dyDescent="0.3">
      <c r="A197" s="78"/>
      <c r="B197" s="78"/>
      <c r="C197" s="78"/>
      <c r="D197" s="78"/>
      <c r="E197" s="78"/>
    </row>
    <row r="198" spans="1:5" ht="13.5" thickBot="1" x14ac:dyDescent="0.3">
      <c r="A198" s="145" t="s">
        <v>372</v>
      </c>
      <c r="B198" s="146"/>
      <c r="C198" s="146"/>
      <c r="D198" s="146"/>
      <c r="E198" s="147"/>
    </row>
    <row r="199" spans="1:5" ht="13" x14ac:dyDescent="0.25">
      <c r="A199" s="130"/>
      <c r="B199" s="78"/>
      <c r="C199" s="78"/>
      <c r="D199" s="78"/>
      <c r="E199" s="78"/>
    </row>
    <row r="200" spans="1:5" x14ac:dyDescent="0.25">
      <c r="A200" s="148" t="s">
        <v>266</v>
      </c>
      <c r="B200" s="148" t="s">
        <v>272</v>
      </c>
      <c r="C200" s="148" t="s">
        <v>17</v>
      </c>
      <c r="D200" s="166" t="s">
        <v>15</v>
      </c>
      <c r="E200" s="78"/>
    </row>
    <row r="201" spans="1:5" s="87" customFormat="1" ht="15" customHeight="1" x14ac:dyDescent="0.25">
      <c r="A201" s="70"/>
      <c r="B201" s="102"/>
      <c r="C201" s="121">
        <v>1</v>
      </c>
      <c r="D201" s="106">
        <f t="shared" ref="D201:D206" si="1">B201*C201</f>
        <v>0</v>
      </c>
      <c r="E201" s="85"/>
    </row>
    <row r="202" spans="1:5" s="87" customFormat="1" ht="15" customHeight="1" x14ac:dyDescent="0.25">
      <c r="A202" s="70"/>
      <c r="B202" s="102"/>
      <c r="C202" s="121">
        <v>1</v>
      </c>
      <c r="D202" s="106">
        <f t="shared" si="1"/>
        <v>0</v>
      </c>
      <c r="E202" s="85"/>
    </row>
    <row r="203" spans="1:5" s="87" customFormat="1" ht="15" customHeight="1" x14ac:dyDescent="0.25">
      <c r="A203" s="70"/>
      <c r="B203" s="102"/>
      <c r="C203" s="121">
        <v>0</v>
      </c>
      <c r="D203" s="106">
        <f t="shared" si="1"/>
        <v>0</v>
      </c>
      <c r="E203" s="85"/>
    </row>
    <row r="204" spans="1:5" s="87" customFormat="1" ht="15" customHeight="1" x14ac:dyDescent="0.25">
      <c r="A204" s="70"/>
      <c r="B204" s="102"/>
      <c r="C204" s="121">
        <v>0</v>
      </c>
      <c r="D204" s="106">
        <f t="shared" si="1"/>
        <v>0</v>
      </c>
      <c r="E204" s="85"/>
    </row>
    <row r="205" spans="1:5" s="87" customFormat="1" ht="15" customHeight="1" x14ac:dyDescent="0.25">
      <c r="A205" s="70"/>
      <c r="B205" s="102"/>
      <c r="C205" s="121">
        <v>0</v>
      </c>
      <c r="D205" s="106">
        <f t="shared" si="1"/>
        <v>0</v>
      </c>
      <c r="E205" s="85"/>
    </row>
    <row r="206" spans="1:5" s="87" customFormat="1" ht="15" customHeight="1" x14ac:dyDescent="0.25">
      <c r="A206" s="70"/>
      <c r="B206" s="102"/>
      <c r="C206" s="121">
        <v>0</v>
      </c>
      <c r="D206" s="106">
        <f t="shared" si="1"/>
        <v>0</v>
      </c>
      <c r="E206" s="85"/>
    </row>
    <row r="207" spans="1:5" x14ac:dyDescent="0.25">
      <c r="A207" s="78"/>
      <c r="B207" s="78"/>
      <c r="C207" s="78"/>
      <c r="D207" s="78"/>
      <c r="E207" s="78"/>
    </row>
    <row r="208" spans="1:5" ht="13.5" thickBot="1" x14ac:dyDescent="0.3">
      <c r="A208" s="134"/>
      <c r="B208" s="78" t="s">
        <v>273</v>
      </c>
      <c r="C208" s="78"/>
      <c r="D208" s="78"/>
      <c r="E208" s="78"/>
    </row>
    <row r="209" spans="1:5" x14ac:dyDescent="0.25">
      <c r="A209" s="78"/>
      <c r="B209" s="178" t="s">
        <v>50</v>
      </c>
      <c r="C209" s="137">
        <v>4</v>
      </c>
      <c r="D209" s="78"/>
      <c r="E209" s="78"/>
    </row>
    <row r="210" spans="1:5" ht="13" thickBot="1" x14ac:dyDescent="0.3">
      <c r="A210" s="78"/>
      <c r="B210" s="179" t="s">
        <v>87</v>
      </c>
      <c r="C210" s="141">
        <v>2</v>
      </c>
      <c r="D210" s="78"/>
      <c r="E210" s="78"/>
    </row>
    <row r="211" spans="1:5" x14ac:dyDescent="0.25">
      <c r="A211" s="78"/>
      <c r="B211" s="133"/>
      <c r="C211" s="148"/>
      <c r="D211" s="78"/>
      <c r="E211" s="78"/>
    </row>
    <row r="212" spans="1:5" ht="13" thickBot="1" x14ac:dyDescent="0.3">
      <c r="A212" s="78"/>
      <c r="B212" s="78"/>
      <c r="C212" s="78"/>
      <c r="D212" s="78"/>
      <c r="E212" s="78"/>
    </row>
    <row r="213" spans="1:5" x14ac:dyDescent="0.25">
      <c r="A213" s="78"/>
      <c r="B213" s="136" t="s">
        <v>16</v>
      </c>
      <c r="C213" s="180">
        <v>1</v>
      </c>
      <c r="D213" s="78"/>
      <c r="E213" s="78"/>
    </row>
    <row r="214" spans="1:5" ht="13" thickBot="1" x14ac:dyDescent="0.3">
      <c r="A214" s="78"/>
      <c r="B214" s="140" t="s">
        <v>69</v>
      </c>
      <c r="C214" s="181" t="s">
        <v>70</v>
      </c>
      <c r="D214" s="78"/>
      <c r="E214" s="78"/>
    </row>
    <row r="215" spans="1:5" ht="13" thickBot="1" x14ac:dyDescent="0.3">
      <c r="A215" s="78"/>
      <c r="B215" s="133"/>
      <c r="C215" s="182"/>
      <c r="D215" s="78"/>
      <c r="E215" s="78"/>
    </row>
    <row r="216" spans="1:5" ht="13.5" thickBot="1" x14ac:dyDescent="0.3">
      <c r="B216" s="78"/>
      <c r="C216" s="143" t="s">
        <v>91</v>
      </c>
      <c r="D216" s="151">
        <f>SUM(D201:D206)</f>
        <v>0</v>
      </c>
      <c r="E216" s="183"/>
    </row>
    <row r="217" spans="1:5" ht="12.75" customHeight="1" thickBot="1" x14ac:dyDescent="0.3">
      <c r="A217" s="78"/>
      <c r="B217" s="78"/>
      <c r="C217" s="78"/>
      <c r="D217" s="78"/>
      <c r="E217" s="78"/>
    </row>
    <row r="218" spans="1:5" ht="13.5" thickBot="1" x14ac:dyDescent="0.3">
      <c r="A218" s="145" t="s">
        <v>563</v>
      </c>
      <c r="B218" s="146"/>
      <c r="C218" s="146"/>
      <c r="D218" s="146"/>
      <c r="E218" s="147"/>
    </row>
    <row r="219" spans="1:5" x14ac:dyDescent="0.25">
      <c r="A219" s="184" t="s">
        <v>216</v>
      </c>
      <c r="B219" s="184" t="s">
        <v>267</v>
      </c>
      <c r="C219" s="184" t="s">
        <v>215</v>
      </c>
      <c r="D219" s="184" t="s">
        <v>23</v>
      </c>
      <c r="E219" s="122"/>
    </row>
    <row r="220" spans="1:5" ht="15" customHeight="1" x14ac:dyDescent="0.25">
      <c r="A220" s="117" t="s">
        <v>458</v>
      </c>
      <c r="B220" s="118"/>
      <c r="C220" s="119"/>
      <c r="D220" s="120">
        <f t="shared" ref="D220:D225" si="2">B220*C220</f>
        <v>0</v>
      </c>
      <c r="E220" s="78"/>
    </row>
    <row r="221" spans="1:5" ht="15" customHeight="1" x14ac:dyDescent="0.25">
      <c r="A221" s="117" t="s">
        <v>19</v>
      </c>
      <c r="B221" s="118"/>
      <c r="C221" s="119"/>
      <c r="D221" s="120">
        <f t="shared" si="2"/>
        <v>0</v>
      </c>
      <c r="E221" s="78"/>
    </row>
    <row r="222" spans="1:5" ht="15" customHeight="1" x14ac:dyDescent="0.25">
      <c r="A222" s="117" t="s">
        <v>20</v>
      </c>
      <c r="B222" s="118"/>
      <c r="C222" s="119"/>
      <c r="D222" s="120">
        <f t="shared" si="2"/>
        <v>0</v>
      </c>
      <c r="E222" s="78"/>
    </row>
    <row r="223" spans="1:5" ht="15" customHeight="1" x14ac:dyDescent="0.25">
      <c r="A223" s="117" t="s">
        <v>458</v>
      </c>
      <c r="B223" s="118"/>
      <c r="C223" s="119"/>
      <c r="D223" s="120">
        <f t="shared" si="2"/>
        <v>0</v>
      </c>
      <c r="E223" s="78"/>
    </row>
    <row r="224" spans="1:5" ht="15" customHeight="1" x14ac:dyDescent="0.25">
      <c r="A224" s="117" t="s">
        <v>19</v>
      </c>
      <c r="B224" s="118"/>
      <c r="C224" s="119"/>
      <c r="D224" s="120">
        <f t="shared" si="2"/>
        <v>0</v>
      </c>
      <c r="E224" s="78"/>
    </row>
    <row r="225" spans="1:5" ht="15" customHeight="1" x14ac:dyDescent="0.25">
      <c r="A225" s="117" t="s">
        <v>20</v>
      </c>
      <c r="B225" s="118"/>
      <c r="C225" s="119"/>
      <c r="D225" s="120">
        <f t="shared" si="2"/>
        <v>0</v>
      </c>
      <c r="E225" s="78"/>
    </row>
    <row r="226" spans="1:5" ht="13" thickBot="1" x14ac:dyDescent="0.3">
      <c r="A226" s="78"/>
      <c r="B226" s="78"/>
      <c r="C226" s="78"/>
      <c r="D226" s="78"/>
      <c r="E226" s="78"/>
    </row>
    <row r="227" spans="1:5" ht="13.5" thickBot="1" x14ac:dyDescent="0.3">
      <c r="A227" s="78"/>
      <c r="B227" s="78"/>
      <c r="C227" s="143" t="s">
        <v>95</v>
      </c>
      <c r="D227" s="151">
        <f>SUM(D220:D225)</f>
        <v>0</v>
      </c>
      <c r="E227" s="78"/>
    </row>
    <row r="228" spans="1:5" ht="6.75" customHeight="1" thickBot="1" x14ac:dyDescent="0.3">
      <c r="A228" s="78"/>
      <c r="B228" s="78"/>
      <c r="C228" s="78"/>
      <c r="D228" s="78"/>
      <c r="E228" s="78"/>
    </row>
    <row r="229" spans="1:5" ht="13" thickBot="1" x14ac:dyDescent="0.3">
      <c r="A229" s="78"/>
      <c r="B229" s="78"/>
      <c r="C229" s="376" t="s">
        <v>3</v>
      </c>
      <c r="D229" s="148"/>
      <c r="E229" s="148"/>
    </row>
    <row r="230" spans="1:5" ht="13.5" customHeight="1" x14ac:dyDescent="0.25">
      <c r="A230" s="371"/>
      <c r="B230" s="372" t="s">
        <v>227</v>
      </c>
      <c r="C230" s="137">
        <v>60</v>
      </c>
      <c r="D230" s="148"/>
    </row>
    <row r="231" spans="1:5" x14ac:dyDescent="0.25">
      <c r="A231" s="373"/>
      <c r="B231" s="186" t="s">
        <v>228</v>
      </c>
      <c r="C231" s="187">
        <v>20</v>
      </c>
      <c r="D231" s="148"/>
    </row>
    <row r="232" spans="1:5" ht="13" thickBot="1" x14ac:dyDescent="0.3">
      <c r="A232" s="374"/>
      <c r="B232" s="375" t="s">
        <v>214</v>
      </c>
      <c r="C232" s="188">
        <v>10</v>
      </c>
      <c r="D232" s="148"/>
    </row>
    <row r="233" spans="1:5" ht="13" thickBot="1" x14ac:dyDescent="0.3">
      <c r="B233" s="78"/>
      <c r="C233" s="148"/>
      <c r="D233" s="148"/>
      <c r="E233" s="148"/>
    </row>
    <row r="234" spans="1:5" x14ac:dyDescent="0.25">
      <c r="A234" s="78"/>
      <c r="B234" s="136" t="s">
        <v>16</v>
      </c>
      <c r="C234" s="180">
        <v>1</v>
      </c>
      <c r="D234" s="78"/>
      <c r="E234" s="78"/>
    </row>
    <row r="235" spans="1:5" ht="13" thickBot="1" x14ac:dyDescent="0.3">
      <c r="A235" s="78"/>
      <c r="B235" s="140" t="s">
        <v>69</v>
      </c>
      <c r="C235" s="181" t="s">
        <v>70</v>
      </c>
      <c r="D235" s="78"/>
      <c r="E235" s="78"/>
    </row>
    <row r="236" spans="1:5" ht="13.5" customHeight="1" thickBot="1" x14ac:dyDescent="0.3">
      <c r="A236" s="78"/>
      <c r="B236" s="78"/>
      <c r="C236" s="78"/>
      <c r="D236" s="78"/>
      <c r="E236" s="78"/>
    </row>
    <row r="237" spans="1:5" ht="13.5" thickBot="1" x14ac:dyDescent="0.3">
      <c r="A237" s="145" t="s">
        <v>373</v>
      </c>
      <c r="B237" s="146"/>
      <c r="C237" s="146"/>
      <c r="D237" s="146"/>
      <c r="E237" s="147"/>
    </row>
    <row r="238" spans="1:5" ht="13" thickBot="1" x14ac:dyDescent="0.3">
      <c r="A238" s="78"/>
      <c r="B238" s="78"/>
      <c r="C238" s="148" t="s">
        <v>24</v>
      </c>
      <c r="D238" s="78"/>
      <c r="E238" s="78"/>
    </row>
    <row r="239" spans="1:5" ht="13.5" thickBot="1" x14ac:dyDescent="0.3">
      <c r="A239" s="189" t="s">
        <v>559</v>
      </c>
      <c r="B239" s="90"/>
      <c r="C239" s="120">
        <v>1</v>
      </c>
      <c r="D239" s="92">
        <f>SUM(B239*C239)</f>
        <v>0</v>
      </c>
      <c r="E239" s="78"/>
    </row>
    <row r="240" spans="1:5" ht="4.5" customHeight="1" thickBot="1" x14ac:dyDescent="0.3">
      <c r="A240" s="78"/>
      <c r="B240" s="78"/>
      <c r="C240" s="78"/>
      <c r="D240" s="78"/>
      <c r="E240" s="78"/>
    </row>
    <row r="241" spans="1:5" ht="13.5" thickBot="1" x14ac:dyDescent="0.3">
      <c r="A241" s="78"/>
      <c r="B241" s="78"/>
      <c r="C241" s="143" t="s">
        <v>389</v>
      </c>
      <c r="D241" s="151">
        <f>SUM(D239)</f>
        <v>0</v>
      </c>
      <c r="E241" s="78"/>
    </row>
    <row r="242" spans="1:5" ht="28.5" customHeight="1" x14ac:dyDescent="0.25">
      <c r="A242" s="586" t="s">
        <v>557</v>
      </c>
      <c r="B242" s="586"/>
      <c r="C242" s="586"/>
      <c r="D242" s="586"/>
      <c r="E242" s="586"/>
    </row>
    <row r="243" spans="1:5" ht="13" x14ac:dyDescent="0.25">
      <c r="A243" s="587" t="s">
        <v>572</v>
      </c>
      <c r="B243" s="587"/>
      <c r="C243" s="587"/>
      <c r="D243" s="587"/>
      <c r="E243" s="587"/>
    </row>
    <row r="244" spans="1:5" ht="13" thickBot="1" x14ac:dyDescent="0.3">
      <c r="A244" s="157"/>
      <c r="B244" s="157"/>
      <c r="C244" s="157"/>
      <c r="D244" s="157"/>
      <c r="E244" s="157"/>
    </row>
    <row r="245" spans="1:5" ht="13.5" thickBot="1" x14ac:dyDescent="0.3">
      <c r="A245" s="145" t="s">
        <v>374</v>
      </c>
      <c r="B245" s="146"/>
      <c r="C245" s="146"/>
      <c r="D245" s="158"/>
      <c r="E245" s="147"/>
    </row>
    <row r="246" spans="1:5" ht="13" x14ac:dyDescent="0.25">
      <c r="A246" s="190" t="s">
        <v>176</v>
      </c>
      <c r="B246" s="78"/>
      <c r="C246" s="78"/>
      <c r="D246" s="191" t="s">
        <v>15</v>
      </c>
      <c r="E246" s="78"/>
    </row>
    <row r="247" spans="1:5" x14ac:dyDescent="0.25">
      <c r="A247" s="131" t="s">
        <v>459</v>
      </c>
      <c r="B247" s="78"/>
      <c r="C247" s="78"/>
      <c r="D247" s="176"/>
      <c r="E247" s="78"/>
    </row>
    <row r="248" spans="1:5" x14ac:dyDescent="0.25">
      <c r="A248" s="131" t="s">
        <v>75</v>
      </c>
      <c r="B248" s="78"/>
      <c r="C248" s="78"/>
      <c r="D248" s="176"/>
      <c r="E248" s="78"/>
    </row>
    <row r="249" spans="1:5" ht="13" thickBot="1" x14ac:dyDescent="0.3">
      <c r="A249" s="133"/>
      <c r="B249" s="78"/>
      <c r="C249" s="78"/>
      <c r="D249" s="148"/>
      <c r="E249" s="78"/>
    </row>
    <row r="250" spans="1:5" ht="13" thickBot="1" x14ac:dyDescent="0.3">
      <c r="A250" s="133"/>
      <c r="B250" s="78"/>
      <c r="C250" s="192" t="s">
        <v>96</v>
      </c>
      <c r="D250" s="193">
        <f>SUM(D247:D248)</f>
        <v>0</v>
      </c>
      <c r="E250" s="78"/>
    </row>
    <row r="251" spans="1:5" ht="13.5" thickBot="1" x14ac:dyDescent="0.3">
      <c r="A251" s="134"/>
      <c r="B251" s="78"/>
      <c r="C251" s="78"/>
      <c r="D251" s="78"/>
      <c r="E251" s="78"/>
    </row>
    <row r="252" spans="1:5" x14ac:dyDescent="0.25">
      <c r="A252" s="78"/>
      <c r="B252" s="178" t="s">
        <v>269</v>
      </c>
      <c r="C252" s="137">
        <v>30</v>
      </c>
      <c r="D252" s="78"/>
      <c r="E252" s="78"/>
    </row>
    <row r="253" spans="1:5" x14ac:dyDescent="0.25">
      <c r="A253" s="78"/>
      <c r="B253" s="194" t="s">
        <v>270</v>
      </c>
      <c r="C253" s="139">
        <v>10</v>
      </c>
      <c r="D253" s="78"/>
      <c r="E253" s="78"/>
    </row>
    <row r="254" spans="1:5" ht="13" thickBot="1" x14ac:dyDescent="0.3">
      <c r="A254" s="78"/>
      <c r="B254" s="179" t="s">
        <v>29</v>
      </c>
      <c r="C254" s="141">
        <v>5</v>
      </c>
      <c r="D254" s="78"/>
      <c r="E254" s="78"/>
    </row>
    <row r="255" spans="1:5" ht="13" thickBot="1" x14ac:dyDescent="0.3">
      <c r="A255" s="78"/>
      <c r="B255" s="133"/>
      <c r="C255" s="78"/>
      <c r="D255" s="78"/>
      <c r="E255" s="78"/>
    </row>
    <row r="256" spans="1:5" ht="13.5" thickBot="1" x14ac:dyDescent="0.3">
      <c r="A256" s="145" t="s">
        <v>375</v>
      </c>
      <c r="B256" s="146"/>
      <c r="C256" s="146"/>
      <c r="D256" s="146"/>
      <c r="E256" s="147"/>
    </row>
    <row r="257" spans="1:5" x14ac:dyDescent="0.25">
      <c r="B257" s="195" t="s">
        <v>52</v>
      </c>
      <c r="C257" s="195" t="s">
        <v>53</v>
      </c>
      <c r="D257" s="195" t="s">
        <v>15</v>
      </c>
      <c r="E257" s="160"/>
    </row>
    <row r="258" spans="1:5" s="87" customFormat="1" ht="15" customHeight="1" x14ac:dyDescent="0.25">
      <c r="A258" s="67" t="s">
        <v>460</v>
      </c>
      <c r="B258" s="112"/>
      <c r="C258" s="96"/>
      <c r="D258" s="114"/>
      <c r="E258" s="98"/>
    </row>
    <row r="259" spans="1:5" s="87" customFormat="1" ht="15" customHeight="1" x14ac:dyDescent="0.25">
      <c r="A259" s="67" t="s">
        <v>54</v>
      </c>
      <c r="B259" s="100"/>
      <c r="C259" s="96"/>
      <c r="D259" s="114"/>
      <c r="E259" s="98"/>
    </row>
    <row r="260" spans="1:5" s="87" customFormat="1" ht="15" customHeight="1" x14ac:dyDescent="0.25">
      <c r="A260" s="67" t="s">
        <v>76</v>
      </c>
      <c r="B260" s="100"/>
      <c r="C260" s="96"/>
      <c r="D260" s="114"/>
      <c r="E260" s="98"/>
    </row>
    <row r="261" spans="1:5" s="87" customFormat="1" ht="15" customHeight="1" x14ac:dyDescent="0.25">
      <c r="A261" s="67" t="s">
        <v>77</v>
      </c>
      <c r="B261" s="100"/>
      <c r="C261" s="96"/>
      <c r="D261" s="114"/>
      <c r="E261" s="98"/>
    </row>
    <row r="262" spans="1:5" s="87" customFormat="1" ht="15" customHeight="1" x14ac:dyDescent="0.25">
      <c r="A262" s="67" t="s">
        <v>217</v>
      </c>
      <c r="B262" s="100"/>
      <c r="C262" s="96"/>
      <c r="D262" s="114"/>
      <c r="E262" s="98"/>
    </row>
    <row r="263" spans="1:5" s="87" customFormat="1" ht="15" customHeight="1" x14ac:dyDescent="0.25">
      <c r="A263" s="67" t="s">
        <v>218</v>
      </c>
      <c r="B263" s="100"/>
      <c r="C263" s="96"/>
      <c r="D263" s="114"/>
      <c r="E263" s="98"/>
    </row>
    <row r="264" spans="1:5" s="87" customFormat="1" ht="15" customHeight="1" x14ac:dyDescent="0.25">
      <c r="A264" s="67" t="s">
        <v>219</v>
      </c>
      <c r="B264" s="100"/>
      <c r="C264" s="96"/>
      <c r="D264" s="114"/>
      <c r="E264" s="98"/>
    </row>
    <row r="265" spans="1:5" s="87" customFormat="1" ht="15" customHeight="1" x14ac:dyDescent="0.25">
      <c r="A265" s="67" t="s">
        <v>220</v>
      </c>
      <c r="B265" s="100"/>
      <c r="C265" s="96"/>
      <c r="D265" s="114"/>
      <c r="E265" s="98"/>
    </row>
    <row r="266" spans="1:5" s="87" customFormat="1" ht="15" customHeight="1" x14ac:dyDescent="0.25">
      <c r="A266" s="67" t="s">
        <v>221</v>
      </c>
      <c r="B266" s="100"/>
      <c r="C266" s="96"/>
      <c r="D266" s="114"/>
      <c r="E266" s="98"/>
    </row>
    <row r="267" spans="1:5" s="87" customFormat="1" ht="15" customHeight="1" x14ac:dyDescent="0.25">
      <c r="A267" s="67" t="s">
        <v>222</v>
      </c>
      <c r="B267" s="100"/>
      <c r="C267" s="96"/>
      <c r="D267" s="114"/>
      <c r="E267" s="98"/>
    </row>
    <row r="268" spans="1:5" s="87" customFormat="1" ht="26.5" customHeight="1" x14ac:dyDescent="0.25">
      <c r="A268" s="585" t="s">
        <v>571</v>
      </c>
      <c r="B268" s="585"/>
      <c r="C268" s="585"/>
      <c r="D268" s="585"/>
      <c r="E268" s="366"/>
    </row>
    <row r="269" spans="1:5" ht="13.5" thickBot="1" x14ac:dyDescent="0.3">
      <c r="A269" s="177"/>
      <c r="B269" s="79" t="s">
        <v>206</v>
      </c>
      <c r="C269" s="79"/>
      <c r="D269" s="79"/>
      <c r="E269" s="79"/>
    </row>
    <row r="270" spans="1:5" x14ac:dyDescent="0.25">
      <c r="A270" s="79"/>
      <c r="B270" s="363" t="s">
        <v>481</v>
      </c>
      <c r="C270" s="363">
        <v>2</v>
      </c>
      <c r="D270" s="79"/>
      <c r="E270" s="79"/>
    </row>
    <row r="271" spans="1:5" ht="13" customHeight="1" thickBot="1" x14ac:dyDescent="0.3">
      <c r="A271" s="79"/>
      <c r="B271" s="364" t="s">
        <v>324</v>
      </c>
      <c r="C271" s="365">
        <v>1</v>
      </c>
      <c r="D271" s="79"/>
      <c r="E271" s="79"/>
    </row>
    <row r="272" spans="1:5" ht="13" customHeight="1" thickBot="1" x14ac:dyDescent="0.3">
      <c r="A272" s="79"/>
      <c r="B272" s="79"/>
      <c r="C272" s="364">
        <v>0.5</v>
      </c>
      <c r="D272" s="79"/>
      <c r="E272" s="79"/>
    </row>
    <row r="273" spans="1:5" ht="13.5" thickBot="1" x14ac:dyDescent="0.3">
      <c r="A273" s="79"/>
      <c r="B273" s="79"/>
      <c r="C273" s="362" t="s">
        <v>100</v>
      </c>
      <c r="D273" s="193">
        <f>SUM(D258:D267)</f>
        <v>0</v>
      </c>
      <c r="E273" s="79"/>
    </row>
    <row r="274" spans="1:5" ht="8.25" customHeight="1" x14ac:dyDescent="0.25">
      <c r="A274" s="79"/>
      <c r="B274" s="79"/>
      <c r="C274" s="79"/>
      <c r="D274" s="79"/>
      <c r="E274" s="79"/>
    </row>
    <row r="275" spans="1:5" ht="13" x14ac:dyDescent="0.25">
      <c r="A275" s="79" t="s">
        <v>105</v>
      </c>
      <c r="B275" s="79"/>
      <c r="C275" s="79"/>
      <c r="D275" s="79"/>
      <c r="E275" s="79"/>
    </row>
    <row r="276" spans="1:5" ht="7.5" customHeight="1" thickBot="1" x14ac:dyDescent="0.3">
      <c r="A276" s="196"/>
      <c r="B276" s="157"/>
      <c r="C276" s="157"/>
      <c r="D276" s="197"/>
      <c r="E276" s="197"/>
    </row>
    <row r="277" spans="1:5" ht="13.5" thickBot="1" x14ac:dyDescent="0.3">
      <c r="A277" s="145" t="s">
        <v>376</v>
      </c>
      <c r="B277" s="146"/>
      <c r="C277" s="146"/>
      <c r="D277" s="146"/>
      <c r="E277" s="147"/>
    </row>
    <row r="278" spans="1:5" x14ac:dyDescent="0.25">
      <c r="A278" s="198" t="s">
        <v>132</v>
      </c>
      <c r="B278" s="199" t="s">
        <v>52</v>
      </c>
      <c r="C278" s="200"/>
      <c r="D278" s="199" t="s">
        <v>15</v>
      </c>
      <c r="E278" s="201"/>
    </row>
    <row r="279" spans="1:5" s="87" customFormat="1" ht="15" customHeight="1" x14ac:dyDescent="0.25">
      <c r="A279" s="67"/>
      <c r="B279" s="112"/>
      <c r="C279" s="101"/>
      <c r="D279" s="102"/>
      <c r="E279" s="86"/>
    </row>
    <row r="280" spans="1:5" s="87" customFormat="1" ht="15" customHeight="1" x14ac:dyDescent="0.25">
      <c r="A280" s="67"/>
      <c r="B280" s="100"/>
      <c r="C280" s="101"/>
      <c r="D280" s="102"/>
      <c r="E280" s="86"/>
    </row>
    <row r="281" spans="1:5" s="87" customFormat="1" ht="15" customHeight="1" x14ac:dyDescent="0.25">
      <c r="A281" s="67"/>
      <c r="B281" s="100"/>
      <c r="C281" s="101"/>
      <c r="D281" s="102"/>
      <c r="E281" s="86"/>
    </row>
    <row r="282" spans="1:5" s="87" customFormat="1" ht="15" customHeight="1" x14ac:dyDescent="0.25">
      <c r="A282" s="67"/>
      <c r="B282" s="100"/>
      <c r="C282" s="101"/>
      <c r="D282" s="102"/>
      <c r="E282" s="86"/>
    </row>
    <row r="283" spans="1:5" ht="13" thickBot="1" x14ac:dyDescent="0.3">
      <c r="A283" s="79"/>
      <c r="B283" s="79"/>
      <c r="C283" s="79"/>
      <c r="D283" s="79"/>
      <c r="E283" s="79"/>
    </row>
    <row r="284" spans="1:5" ht="13.5" thickBot="1" x14ac:dyDescent="0.3">
      <c r="A284" s="202" t="s">
        <v>173</v>
      </c>
      <c r="B284" s="78"/>
      <c r="C284" s="79"/>
      <c r="D284" s="79"/>
      <c r="E284" s="79"/>
    </row>
    <row r="285" spans="1:5" ht="13" thickBot="1" x14ac:dyDescent="0.3">
      <c r="A285" s="79"/>
      <c r="B285" s="79"/>
      <c r="C285" s="79"/>
      <c r="D285" s="79"/>
      <c r="E285" s="79"/>
    </row>
    <row r="286" spans="1:5" ht="13.5" thickBot="1" x14ac:dyDescent="0.3">
      <c r="A286" s="79"/>
      <c r="B286" s="79"/>
      <c r="C286" s="143" t="s">
        <v>101</v>
      </c>
      <c r="D286" s="167">
        <f>SUM(D279:D282)</f>
        <v>0</v>
      </c>
      <c r="E286" s="79"/>
    </row>
    <row r="287" spans="1:5" ht="13" thickBot="1" x14ac:dyDescent="0.3">
      <c r="A287" s="157"/>
      <c r="B287" s="157"/>
      <c r="C287" s="157"/>
      <c r="D287" s="157"/>
      <c r="E287" s="157"/>
    </row>
    <row r="288" spans="1:5" ht="13.5" thickBot="1" x14ac:dyDescent="0.3">
      <c r="A288" s="145" t="s">
        <v>377</v>
      </c>
      <c r="B288" s="154"/>
      <c r="C288" s="154"/>
      <c r="D288" s="154"/>
      <c r="E288" s="155"/>
    </row>
    <row r="289" spans="1:5" x14ac:dyDescent="0.25">
      <c r="A289" s="149" t="s">
        <v>179</v>
      </c>
      <c r="B289" s="195" t="s">
        <v>52</v>
      </c>
      <c r="C289" s="200"/>
      <c r="D289" s="203" t="s">
        <v>15</v>
      </c>
      <c r="E289" s="78"/>
    </row>
    <row r="290" spans="1:5" s="87" customFormat="1" ht="15" customHeight="1" x14ac:dyDescent="0.25">
      <c r="A290" s="67"/>
      <c r="B290" s="112"/>
      <c r="C290" s="101"/>
      <c r="D290" s="102"/>
      <c r="E290" s="85"/>
    </row>
    <row r="291" spans="1:5" s="87" customFormat="1" ht="15" customHeight="1" x14ac:dyDescent="0.25">
      <c r="A291" s="67"/>
      <c r="B291" s="100"/>
      <c r="C291" s="101"/>
      <c r="D291" s="102"/>
      <c r="E291" s="85"/>
    </row>
    <row r="292" spans="1:5" s="87" customFormat="1" ht="15" customHeight="1" x14ac:dyDescent="0.25">
      <c r="A292" s="67"/>
      <c r="B292" s="100"/>
      <c r="C292" s="101"/>
      <c r="D292" s="102"/>
      <c r="E292" s="85"/>
    </row>
    <row r="293" spans="1:5" s="87" customFormat="1" ht="15" customHeight="1" x14ac:dyDescent="0.25">
      <c r="A293" s="67"/>
      <c r="B293" s="100"/>
      <c r="C293" s="101"/>
      <c r="D293" s="102"/>
      <c r="E293" s="85"/>
    </row>
    <row r="294" spans="1:5" ht="13" thickBot="1" x14ac:dyDescent="0.3">
      <c r="A294" s="79"/>
      <c r="B294" s="79"/>
      <c r="C294" s="79"/>
      <c r="D294" s="79"/>
      <c r="E294" s="78"/>
    </row>
    <row r="295" spans="1:5" ht="13.5" thickBot="1" x14ac:dyDescent="0.3">
      <c r="A295" s="202" t="s">
        <v>152</v>
      </c>
      <c r="B295" s="78"/>
      <c r="C295" s="79"/>
      <c r="D295" s="79"/>
      <c r="E295" s="78"/>
    </row>
    <row r="296" spans="1:5" x14ac:dyDescent="0.25">
      <c r="A296" s="79"/>
      <c r="B296" s="79"/>
      <c r="C296" s="79"/>
      <c r="D296" s="79"/>
      <c r="E296" s="78"/>
    </row>
    <row r="297" spans="1:5" ht="2.25" customHeight="1" thickBot="1" x14ac:dyDescent="0.3">
      <c r="A297" s="79"/>
      <c r="B297" s="79"/>
      <c r="C297" s="79"/>
      <c r="D297" s="79"/>
      <c r="E297" s="78"/>
    </row>
    <row r="298" spans="1:5" ht="18" customHeight="1" thickBot="1" x14ac:dyDescent="0.3">
      <c r="A298" s="79"/>
      <c r="B298" s="79"/>
      <c r="C298" s="143" t="s">
        <v>390</v>
      </c>
      <c r="D298" s="167">
        <f>SUM(D290:D293)</f>
        <v>0</v>
      </c>
      <c r="E298" s="78"/>
    </row>
    <row r="299" spans="1:5" ht="6.75" customHeight="1" thickBot="1" x14ac:dyDescent="0.3">
      <c r="A299" s="204"/>
      <c r="B299" s="197"/>
      <c r="C299" s="197"/>
      <c r="D299" s="197"/>
      <c r="E299" s="157"/>
    </row>
    <row r="300" spans="1:5" ht="13" hidden="1" thickBot="1" x14ac:dyDescent="0.3">
      <c r="A300" s="157"/>
      <c r="B300" s="157"/>
      <c r="C300" s="157"/>
      <c r="D300" s="157"/>
      <c r="E300" s="157"/>
    </row>
    <row r="301" spans="1:5" ht="13.5" thickBot="1" x14ac:dyDescent="0.3">
      <c r="A301" s="145" t="s">
        <v>378</v>
      </c>
      <c r="B301" s="154"/>
      <c r="C301" s="154"/>
      <c r="D301" s="154"/>
      <c r="E301" s="155"/>
    </row>
    <row r="302" spans="1:5" ht="13" x14ac:dyDescent="0.25">
      <c r="A302" s="171" t="s">
        <v>178</v>
      </c>
      <c r="B302" s="122"/>
      <c r="C302" s="122"/>
      <c r="D302" s="122"/>
      <c r="E302" s="122"/>
    </row>
    <row r="303" spans="1:5" ht="13" x14ac:dyDescent="0.25">
      <c r="A303" s="78"/>
      <c r="B303" s="129" t="s">
        <v>32</v>
      </c>
      <c r="C303" s="129" t="s">
        <v>33</v>
      </c>
      <c r="D303" s="205" t="s">
        <v>36</v>
      </c>
      <c r="E303" s="78"/>
    </row>
    <row r="304" spans="1:5" x14ac:dyDescent="0.25">
      <c r="A304" s="574" t="s">
        <v>183</v>
      </c>
      <c r="B304" s="90"/>
      <c r="C304" s="206"/>
      <c r="D304" s="207"/>
      <c r="E304" s="78"/>
    </row>
    <row r="305" spans="1:5" ht="28.5" customHeight="1" x14ac:dyDescent="0.25">
      <c r="A305" s="574"/>
      <c r="B305" s="160"/>
      <c r="C305" s="160"/>
      <c r="D305" s="160"/>
      <c r="E305" s="78"/>
    </row>
    <row r="306" spans="1:5" x14ac:dyDescent="0.25">
      <c r="A306" s="135"/>
      <c r="B306" s="160"/>
      <c r="C306" s="160" t="s">
        <v>58</v>
      </c>
      <c r="D306" s="160" t="s">
        <v>3</v>
      </c>
      <c r="E306" s="78"/>
    </row>
    <row r="307" spans="1:5" x14ac:dyDescent="0.25">
      <c r="A307" s="135" t="s">
        <v>65</v>
      </c>
      <c r="B307" s="208"/>
      <c r="C307" s="209">
        <v>2.0000000000000001E-4</v>
      </c>
      <c r="D307" s="210">
        <f>SUM(B307*C307)</f>
        <v>0</v>
      </c>
      <c r="E307" s="78"/>
    </row>
    <row r="308" spans="1:5" x14ac:dyDescent="0.25">
      <c r="A308" s="79"/>
      <c r="B308" s="79"/>
      <c r="C308" s="79"/>
      <c r="D308" s="79"/>
      <c r="E308" s="78"/>
    </row>
    <row r="309" spans="1:5" x14ac:dyDescent="0.25">
      <c r="A309" s="79"/>
      <c r="B309" s="213" t="s">
        <v>80</v>
      </c>
      <c r="C309" s="213"/>
      <c r="D309" s="214">
        <f>SUM(D304,D307)</f>
        <v>0</v>
      </c>
      <c r="E309" s="78"/>
    </row>
    <row r="310" spans="1:5" x14ac:dyDescent="0.25">
      <c r="A310" s="215"/>
      <c r="B310" s="160"/>
      <c r="C310" s="215"/>
      <c r="D310" s="79"/>
      <c r="E310" s="78"/>
    </row>
    <row r="311" spans="1:5" x14ac:dyDescent="0.25">
      <c r="A311" s="215"/>
      <c r="B311" s="561" t="s">
        <v>81</v>
      </c>
      <c r="C311" s="562"/>
      <c r="D311" s="216">
        <f>SUM(D309)</f>
        <v>0</v>
      </c>
      <c r="E311" s="78"/>
    </row>
    <row r="312" spans="1:5" x14ac:dyDescent="0.25">
      <c r="A312" s="79"/>
      <c r="B312" s="79"/>
      <c r="C312" s="79"/>
      <c r="D312" s="79"/>
      <c r="E312" s="78"/>
    </row>
    <row r="313" spans="1:5" ht="12.75" customHeight="1" x14ac:dyDescent="0.25">
      <c r="A313" s="135" t="s">
        <v>82</v>
      </c>
      <c r="B313" s="559" t="s">
        <v>67</v>
      </c>
      <c r="C313" s="560"/>
      <c r="D313" s="217">
        <v>0</v>
      </c>
      <c r="E313" s="78"/>
    </row>
    <row r="314" spans="1:5" x14ac:dyDescent="0.25">
      <c r="A314" s="135"/>
      <c r="B314" s="218"/>
      <c r="C314" s="98"/>
      <c r="D314" s="212"/>
      <c r="E314" s="78"/>
    </row>
    <row r="315" spans="1:5" ht="13" x14ac:dyDescent="0.25">
      <c r="A315" s="287" t="s">
        <v>138</v>
      </c>
      <c r="B315" s="377" t="s">
        <v>136</v>
      </c>
      <c r="C315" s="168" t="s">
        <v>137</v>
      </c>
      <c r="D315" s="212"/>
      <c r="E315" s="78"/>
    </row>
    <row r="316" spans="1:5" ht="19" customHeight="1" x14ac:dyDescent="0.25">
      <c r="A316" s="378" t="s">
        <v>133</v>
      </c>
      <c r="B316" s="208">
        <v>0</v>
      </c>
      <c r="C316" s="92">
        <v>4.4999999999999999E-4</v>
      </c>
      <c r="D316" s="210">
        <f>(B316*C316)</f>
        <v>0</v>
      </c>
      <c r="E316" s="78"/>
    </row>
    <row r="317" spans="1:5" ht="19" customHeight="1" x14ac:dyDescent="0.25">
      <c r="A317" s="378" t="s">
        <v>134</v>
      </c>
      <c r="B317" s="208">
        <v>0</v>
      </c>
      <c r="C317" s="92">
        <v>2E-3</v>
      </c>
      <c r="D317" s="210">
        <f>(B317*C317)</f>
        <v>0</v>
      </c>
      <c r="E317" s="78"/>
    </row>
    <row r="318" spans="1:5" ht="15" customHeight="1" x14ac:dyDescent="0.25">
      <c r="A318" s="219" t="s">
        <v>135</v>
      </c>
      <c r="B318" s="208">
        <v>0</v>
      </c>
      <c r="C318" s="92">
        <v>5.9999999999999995E-4</v>
      </c>
      <c r="D318" s="210">
        <f>(B318*C318)</f>
        <v>0</v>
      </c>
      <c r="E318" s="78"/>
    </row>
    <row r="319" spans="1:5" ht="29" customHeight="1" x14ac:dyDescent="0.25">
      <c r="A319" s="378" t="s">
        <v>213</v>
      </c>
      <c r="B319" s="208">
        <v>0</v>
      </c>
      <c r="C319" s="92">
        <v>3.5E-4</v>
      </c>
      <c r="D319" s="210">
        <f>(B319*C319)</f>
        <v>0</v>
      </c>
      <c r="E319" s="78"/>
    </row>
    <row r="320" spans="1:5" ht="29" customHeight="1" x14ac:dyDescent="0.25">
      <c r="A320" s="378" t="s">
        <v>243</v>
      </c>
      <c r="B320" s="208"/>
      <c r="C320" s="135" t="s">
        <v>244</v>
      </c>
      <c r="D320" s="207"/>
      <c r="E320" s="78"/>
    </row>
    <row r="321" spans="1:5" x14ac:dyDescent="0.25">
      <c r="A321" s="378" t="s">
        <v>245</v>
      </c>
      <c r="B321" s="208"/>
      <c r="C321" s="135" t="s">
        <v>244</v>
      </c>
      <c r="D321" s="207"/>
      <c r="E321" s="78"/>
    </row>
    <row r="322" spans="1:5" ht="13" customHeight="1" thickBot="1" x14ac:dyDescent="0.3">
      <c r="A322" s="79"/>
      <c r="B322" s="220"/>
      <c r="C322" s="148"/>
      <c r="D322" s="221"/>
      <c r="E322" s="78"/>
    </row>
    <row r="323" spans="1:5" ht="14.25" customHeight="1" thickBot="1" x14ac:dyDescent="0.3">
      <c r="A323" s="78"/>
      <c r="B323" s="78"/>
      <c r="C323" s="222" t="s">
        <v>60</v>
      </c>
      <c r="D323" s="223">
        <f>SUM(D311,D313,D316:D319)+D321-D320</f>
        <v>0</v>
      </c>
      <c r="E323" s="78"/>
    </row>
    <row r="324" spans="1:5" ht="17.25" customHeight="1" thickBot="1" x14ac:dyDescent="0.3">
      <c r="A324" s="79"/>
      <c r="B324" s="79"/>
      <c r="C324" s="135"/>
      <c r="D324" s="224"/>
      <c r="E324" s="78"/>
    </row>
    <row r="325" spans="1:5" ht="13" x14ac:dyDescent="0.25">
      <c r="A325" s="225" t="s">
        <v>37</v>
      </c>
      <c r="B325" s="226" t="s">
        <v>36</v>
      </c>
      <c r="C325" s="129"/>
      <c r="D325" s="166"/>
      <c r="E325" s="79"/>
    </row>
    <row r="326" spans="1:5" x14ac:dyDescent="0.25">
      <c r="A326" s="194" t="s">
        <v>38</v>
      </c>
      <c r="B326" s="139">
        <v>30</v>
      </c>
      <c r="C326" s="148"/>
      <c r="D326" s="182"/>
      <c r="E326" s="78"/>
    </row>
    <row r="327" spans="1:5" x14ac:dyDescent="0.25">
      <c r="A327" s="194" t="s">
        <v>224</v>
      </c>
      <c r="B327" s="139">
        <v>20</v>
      </c>
      <c r="C327" s="148"/>
      <c r="D327" s="182"/>
      <c r="E327" s="78"/>
    </row>
    <row r="328" spans="1:5" ht="13" thickBot="1" x14ac:dyDescent="0.3">
      <c r="A328" s="179" t="s">
        <v>223</v>
      </c>
      <c r="B328" s="141">
        <v>10</v>
      </c>
      <c r="C328" s="148"/>
      <c r="D328" s="227"/>
      <c r="E328" s="78"/>
    </row>
    <row r="329" spans="1:5" x14ac:dyDescent="0.25">
      <c r="A329" s="133"/>
      <c r="B329" s="148"/>
      <c r="C329" s="148"/>
      <c r="D329" s="227"/>
      <c r="E329" s="78"/>
    </row>
    <row r="330" spans="1:5" ht="0.75" customHeight="1" thickBot="1" x14ac:dyDescent="0.3">
      <c r="A330" s="78"/>
      <c r="B330" s="79"/>
      <c r="C330" s="79"/>
      <c r="D330" s="79"/>
      <c r="E330" s="78"/>
    </row>
    <row r="331" spans="1:5" ht="13.5" customHeight="1" thickBot="1" x14ac:dyDescent="0.3">
      <c r="A331" s="78"/>
      <c r="B331" s="79"/>
      <c r="C331" s="228" t="s">
        <v>391</v>
      </c>
      <c r="D331" s="144">
        <f>SUM(D323)</f>
        <v>0</v>
      </c>
      <c r="E331" s="78"/>
    </row>
    <row r="332" spans="1:5" ht="13" thickBot="1" x14ac:dyDescent="0.3">
      <c r="A332" s="78"/>
      <c r="D332" s="78"/>
      <c r="E332" s="78"/>
    </row>
    <row r="333" spans="1:5" ht="13.5" thickBot="1" x14ac:dyDescent="0.3">
      <c r="A333" s="145" t="s">
        <v>379</v>
      </c>
      <c r="B333" s="154"/>
      <c r="C333" s="154"/>
      <c r="D333" s="154"/>
      <c r="E333" s="155"/>
    </row>
    <row r="334" spans="1:5" ht="13" x14ac:dyDescent="0.25">
      <c r="A334" s="171" t="s">
        <v>31</v>
      </c>
      <c r="B334" s="122"/>
      <c r="C334" s="122"/>
      <c r="D334" s="122"/>
      <c r="E334" s="122"/>
    </row>
    <row r="335" spans="1:5" ht="13" x14ac:dyDescent="0.25">
      <c r="A335" s="78"/>
      <c r="B335" s="129" t="s">
        <v>32</v>
      </c>
      <c r="C335" s="129" t="s">
        <v>33</v>
      </c>
      <c r="D335" s="205" t="s">
        <v>36</v>
      </c>
      <c r="E335" s="78"/>
    </row>
    <row r="336" spans="1:5" x14ac:dyDescent="0.25">
      <c r="A336" s="563" t="s">
        <v>85</v>
      </c>
      <c r="B336" s="90"/>
      <c r="C336" s="229"/>
      <c r="D336" s="207"/>
      <c r="E336" s="78"/>
    </row>
    <row r="337" spans="1:5" x14ac:dyDescent="0.25">
      <c r="A337" s="564"/>
      <c r="B337" s="160"/>
      <c r="C337" s="160"/>
      <c r="D337" s="160"/>
      <c r="E337" s="78"/>
    </row>
    <row r="338" spans="1:5" x14ac:dyDescent="0.25">
      <c r="A338" s="135"/>
      <c r="C338" s="135" t="s">
        <v>59</v>
      </c>
      <c r="D338" s="91">
        <v>0</v>
      </c>
      <c r="E338" s="78"/>
    </row>
    <row r="339" spans="1:5" x14ac:dyDescent="0.25">
      <c r="A339" s="135"/>
      <c r="B339" s="78"/>
      <c r="C339" s="78"/>
      <c r="D339" s="78"/>
      <c r="E339" s="78"/>
    </row>
    <row r="340" spans="1:5" ht="17.25" customHeight="1" x14ac:dyDescent="0.25">
      <c r="A340" s="135"/>
      <c r="B340" s="78"/>
      <c r="C340" s="230" t="s">
        <v>188</v>
      </c>
      <c r="D340" s="92">
        <f>D338*D336</f>
        <v>0</v>
      </c>
      <c r="E340" s="78"/>
    </row>
    <row r="341" spans="1:5" ht="14.25" customHeight="1" thickBot="1" x14ac:dyDescent="0.3">
      <c r="A341" s="135"/>
      <c r="B341" s="78"/>
      <c r="C341" s="133"/>
      <c r="D341" s="148"/>
      <c r="E341" s="78"/>
    </row>
    <row r="342" spans="1:5" ht="13" x14ac:dyDescent="0.25">
      <c r="A342" s="171" t="s">
        <v>35</v>
      </c>
      <c r="B342" s="122"/>
      <c r="C342" s="122"/>
      <c r="D342" s="122"/>
      <c r="E342" s="122"/>
    </row>
    <row r="343" spans="1:5" ht="13" x14ac:dyDescent="0.25">
      <c r="A343" s="78"/>
      <c r="B343" s="129" t="s">
        <v>32</v>
      </c>
      <c r="C343" s="129" t="s">
        <v>33</v>
      </c>
      <c r="D343" s="205" t="s">
        <v>36</v>
      </c>
      <c r="E343" s="78"/>
    </row>
    <row r="344" spans="1:5" ht="15" customHeight="1" x14ac:dyDescent="0.25">
      <c r="A344" s="563" t="s">
        <v>86</v>
      </c>
      <c r="B344" s="90"/>
      <c r="C344" s="229"/>
      <c r="D344" s="207"/>
      <c r="E344" s="79"/>
    </row>
    <row r="345" spans="1:5" x14ac:dyDescent="0.25">
      <c r="A345" s="564"/>
      <c r="B345" s="148"/>
      <c r="C345" s="148"/>
      <c r="D345" s="148"/>
      <c r="E345" s="78"/>
    </row>
    <row r="346" spans="1:5" x14ac:dyDescent="0.25">
      <c r="B346" s="79"/>
      <c r="C346" s="231" t="s">
        <v>59</v>
      </c>
      <c r="D346" s="91">
        <v>0.1</v>
      </c>
      <c r="E346" s="78"/>
    </row>
    <row r="347" spans="1:5" x14ac:dyDescent="0.25">
      <c r="A347" s="135"/>
      <c r="B347" s="78"/>
      <c r="C347" s="78"/>
      <c r="D347" s="78"/>
      <c r="E347" s="78"/>
    </row>
    <row r="348" spans="1:5" x14ac:dyDescent="0.25">
      <c r="A348" s="135"/>
      <c r="B348" s="78"/>
      <c r="C348" s="230" t="s">
        <v>189</v>
      </c>
      <c r="D348" s="92">
        <f>D346*D344</f>
        <v>0</v>
      </c>
      <c r="E348" s="78"/>
    </row>
    <row r="349" spans="1:5" x14ac:dyDescent="0.25">
      <c r="A349" s="135"/>
      <c r="B349" s="78"/>
      <c r="C349" s="133"/>
      <c r="D349" s="148"/>
      <c r="E349" s="78"/>
    </row>
    <row r="350" spans="1:5" ht="13.5" thickBot="1" x14ac:dyDescent="0.3">
      <c r="A350" s="168" t="s">
        <v>37</v>
      </c>
      <c r="C350" s="168" t="s">
        <v>33</v>
      </c>
      <c r="D350" s="160"/>
      <c r="E350" s="78"/>
    </row>
    <row r="351" spans="1:5" x14ac:dyDescent="0.25">
      <c r="A351" s="178" t="s">
        <v>38</v>
      </c>
      <c r="B351" s="137">
        <v>15</v>
      </c>
      <c r="C351" s="136" t="s">
        <v>34</v>
      </c>
      <c r="D351" s="180">
        <v>1</v>
      </c>
      <c r="E351" s="78"/>
    </row>
    <row r="352" spans="1:5" x14ac:dyDescent="0.25">
      <c r="A352" s="194" t="s">
        <v>224</v>
      </c>
      <c r="B352" s="139">
        <v>10</v>
      </c>
      <c r="C352" s="138" t="s">
        <v>71</v>
      </c>
      <c r="D352" s="232" t="s">
        <v>187</v>
      </c>
      <c r="E352" s="78"/>
    </row>
    <row r="353" spans="1:5" ht="13" thickBot="1" x14ac:dyDescent="0.3">
      <c r="A353" s="179" t="s">
        <v>223</v>
      </c>
      <c r="B353" s="141">
        <v>5</v>
      </c>
      <c r="C353" s="140"/>
      <c r="D353" s="233"/>
      <c r="E353" s="78"/>
    </row>
    <row r="354" spans="1:5" ht="13" thickBot="1" x14ac:dyDescent="0.3">
      <c r="A354" s="79"/>
      <c r="B354" s="79"/>
      <c r="C354" s="79"/>
      <c r="D354" s="79"/>
      <c r="E354" s="78"/>
    </row>
    <row r="355" spans="1:5" ht="13.5" thickBot="1" x14ac:dyDescent="0.3">
      <c r="A355" s="78"/>
      <c r="B355" s="78"/>
      <c r="C355" s="234" t="s">
        <v>103</v>
      </c>
      <c r="D355" s="144">
        <f>SUM(D348,D340,)</f>
        <v>0</v>
      </c>
      <c r="E355" s="78"/>
    </row>
    <row r="356" spans="1:5" ht="13" thickBot="1" x14ac:dyDescent="0.3">
      <c r="A356" s="78"/>
      <c r="B356" s="78"/>
      <c r="C356" s="78"/>
      <c r="D356" s="235"/>
      <c r="E356" s="78"/>
    </row>
    <row r="357" spans="1:5" ht="13.5" thickBot="1" x14ac:dyDescent="0.3">
      <c r="A357" s="145" t="s">
        <v>380</v>
      </c>
      <c r="B357" s="154"/>
      <c r="C357" s="154"/>
      <c r="D357" s="154"/>
      <c r="E357" s="155"/>
    </row>
    <row r="358" spans="1:5" ht="13" x14ac:dyDescent="0.25">
      <c r="A358" s="75"/>
      <c r="B358" s="75"/>
      <c r="C358" s="75"/>
      <c r="D358" s="75"/>
      <c r="E358" s="75"/>
    </row>
    <row r="359" spans="1:5" x14ac:dyDescent="0.25">
      <c r="A359" s="148" t="s">
        <v>128</v>
      </c>
      <c r="B359" s="148" t="s">
        <v>79</v>
      </c>
      <c r="C359" s="78"/>
      <c r="D359" s="235" t="s">
        <v>15</v>
      </c>
      <c r="E359" s="78"/>
    </row>
    <row r="360" spans="1:5" ht="15" customHeight="1" x14ac:dyDescent="0.25">
      <c r="A360" s="236"/>
      <c r="B360" s="237"/>
      <c r="C360" s="238"/>
      <c r="D360" s="103"/>
      <c r="E360" s="78"/>
    </row>
    <row r="361" spans="1:5" ht="15" customHeight="1" x14ac:dyDescent="0.25">
      <c r="A361" s="236"/>
      <c r="B361" s="237"/>
      <c r="C361" s="238"/>
      <c r="D361" s="103"/>
      <c r="E361" s="78"/>
    </row>
    <row r="362" spans="1:5" ht="15" customHeight="1" thickBot="1" x14ac:dyDescent="0.3">
      <c r="A362" s="239"/>
      <c r="B362" s="236"/>
      <c r="C362" s="238"/>
      <c r="D362" s="103"/>
      <c r="E362" s="78"/>
    </row>
    <row r="363" spans="1:5" ht="13.5" thickBot="1" x14ac:dyDescent="0.3">
      <c r="A363" s="240" t="s">
        <v>149</v>
      </c>
      <c r="B363" s="241"/>
      <c r="C363" s="157"/>
      <c r="D363" s="242"/>
      <c r="E363" s="78"/>
    </row>
    <row r="364" spans="1:5" ht="13.5" thickBot="1" x14ac:dyDescent="0.3">
      <c r="A364" s="78"/>
      <c r="B364" s="78"/>
      <c r="C364" s="143" t="s">
        <v>129</v>
      </c>
      <c r="D364" s="167">
        <f>SUM(D360:D362)</f>
        <v>0</v>
      </c>
      <c r="E364" s="78"/>
    </row>
    <row r="365" spans="1:5" ht="13" thickBot="1" x14ac:dyDescent="0.3">
      <c r="A365" s="78"/>
      <c r="B365" s="78"/>
      <c r="C365" s="78"/>
      <c r="D365" s="235"/>
      <c r="E365" s="78"/>
    </row>
    <row r="366" spans="1:5" ht="26" customHeight="1" thickBot="1" x14ac:dyDescent="0.3">
      <c r="A366" s="556" t="s">
        <v>564</v>
      </c>
      <c r="B366" s="557"/>
      <c r="C366" s="557"/>
      <c r="D366" s="557"/>
      <c r="E366" s="558"/>
    </row>
    <row r="367" spans="1:5" x14ac:dyDescent="0.25">
      <c r="A367" s="78"/>
      <c r="B367" s="78"/>
      <c r="C367" s="78"/>
      <c r="D367" s="78"/>
      <c r="E367" s="78"/>
    </row>
    <row r="368" spans="1:5" ht="13" x14ac:dyDescent="0.25">
      <c r="A368" s="148" t="s">
        <v>452</v>
      </c>
      <c r="B368" s="75"/>
      <c r="C368" s="78"/>
      <c r="D368" s="129" t="s">
        <v>3</v>
      </c>
      <c r="E368" s="78"/>
    </row>
    <row r="369" spans="1:5" s="87" customFormat="1" ht="17" customHeight="1" x14ac:dyDescent="0.25">
      <c r="A369" s="73"/>
      <c r="B369" s="85"/>
      <c r="C369" s="85"/>
      <c r="D369" s="102"/>
      <c r="E369" s="85"/>
    </row>
    <row r="370" spans="1:5" s="87" customFormat="1" ht="17" customHeight="1" x14ac:dyDescent="0.25">
      <c r="A370" s="73"/>
      <c r="B370" s="85"/>
      <c r="C370" s="85"/>
      <c r="D370" s="102"/>
      <c r="E370" s="85"/>
    </row>
    <row r="371" spans="1:5" s="87" customFormat="1" ht="17" customHeight="1" x14ac:dyDescent="0.25">
      <c r="A371" s="73"/>
      <c r="B371" s="85"/>
      <c r="C371" s="85"/>
      <c r="D371" s="102"/>
      <c r="E371" s="85"/>
    </row>
    <row r="372" spans="1:5" s="87" customFormat="1" ht="17" customHeight="1" x14ac:dyDescent="0.25">
      <c r="A372" s="73"/>
      <c r="B372" s="85"/>
      <c r="C372" s="85"/>
      <c r="D372" s="102"/>
      <c r="E372" s="85"/>
    </row>
    <row r="373" spans="1:5" ht="13.5" thickBot="1" x14ac:dyDescent="0.3">
      <c r="A373" s="79"/>
      <c r="B373" s="75"/>
      <c r="C373" s="78"/>
      <c r="D373" s="79"/>
      <c r="E373" s="78"/>
    </row>
    <row r="374" spans="1:5" ht="13.5" thickBot="1" x14ac:dyDescent="0.3">
      <c r="A374" s="79"/>
      <c r="B374" s="78"/>
      <c r="C374" s="143" t="s">
        <v>392</v>
      </c>
      <c r="D374" s="167">
        <f>SUM(D369:D372)</f>
        <v>0</v>
      </c>
      <c r="E374" s="78"/>
    </row>
    <row r="375" spans="1:5" ht="13.5" thickBot="1" x14ac:dyDescent="0.3">
      <c r="A375" s="79"/>
      <c r="B375" s="78"/>
      <c r="C375" s="74"/>
      <c r="D375" s="168"/>
      <c r="E375" s="78"/>
    </row>
    <row r="376" spans="1:5" ht="13.5" thickBot="1" x14ac:dyDescent="0.3">
      <c r="A376" s="145" t="s">
        <v>585</v>
      </c>
      <c r="B376" s="154"/>
      <c r="C376" s="154"/>
      <c r="D376" s="154"/>
      <c r="E376" s="155"/>
    </row>
    <row r="377" spans="1:5" ht="13" x14ac:dyDescent="0.25">
      <c r="A377" s="129" t="s">
        <v>339</v>
      </c>
      <c r="C377" s="122"/>
      <c r="D377" s="171" t="s">
        <v>340</v>
      </c>
      <c r="E377" s="122"/>
    </row>
    <row r="378" spans="1:5" ht="17" customHeight="1" x14ac:dyDescent="0.25">
      <c r="A378" s="565"/>
      <c r="B378" s="566"/>
      <c r="C378" s="566"/>
      <c r="D378" s="116"/>
      <c r="E378" s="78"/>
    </row>
    <row r="379" spans="1:5" ht="17" customHeight="1" x14ac:dyDescent="0.25">
      <c r="A379" s="565"/>
      <c r="B379" s="566"/>
      <c r="C379" s="566"/>
      <c r="D379" s="116"/>
      <c r="E379" s="78"/>
    </row>
    <row r="380" spans="1:5" ht="17" customHeight="1" x14ac:dyDescent="0.25">
      <c r="A380" s="565"/>
      <c r="B380" s="566"/>
      <c r="C380" s="566"/>
      <c r="D380" s="116"/>
      <c r="E380" s="78"/>
    </row>
    <row r="381" spans="1:5" ht="17" customHeight="1" x14ac:dyDescent="0.25">
      <c r="A381" s="565"/>
      <c r="B381" s="567"/>
      <c r="C381" s="567"/>
      <c r="D381" s="116"/>
      <c r="E381" s="78"/>
    </row>
    <row r="382" spans="1:5" ht="13" x14ac:dyDescent="0.25">
      <c r="A382" s="79" t="s">
        <v>561</v>
      </c>
      <c r="B382" s="78"/>
      <c r="E382" s="78"/>
    </row>
    <row r="383" spans="1:5" ht="13" thickBot="1" x14ac:dyDescent="0.3">
      <c r="A383" s="79"/>
      <c r="B383" s="78"/>
      <c r="E383" s="78"/>
    </row>
    <row r="384" spans="1:5" ht="13.5" thickBot="1" x14ac:dyDescent="0.3">
      <c r="A384" s="78"/>
      <c r="B384" s="78"/>
      <c r="C384" s="143" t="s">
        <v>381</v>
      </c>
      <c r="D384" s="144">
        <f>SUM(D378:D381)</f>
        <v>0</v>
      </c>
      <c r="E384" s="78"/>
    </row>
    <row r="385" spans="1:5" ht="13.5" thickBot="1" x14ac:dyDescent="0.3">
      <c r="B385" s="78"/>
      <c r="C385" s="74"/>
      <c r="D385" s="79"/>
      <c r="E385" s="78"/>
    </row>
    <row r="386" spans="1:5" ht="17" customHeight="1" thickBot="1" x14ac:dyDescent="0.3">
      <c r="A386" s="568" t="s">
        <v>584</v>
      </c>
      <c r="B386" s="569"/>
      <c r="C386" s="570"/>
      <c r="D386" s="243">
        <f>SUM(D364,D355,D331,D298,D286,D273,D250,D241,D227,D216,D194,D181,D171,D374,D384,D128)</f>
        <v>0</v>
      </c>
      <c r="E386" s="78"/>
    </row>
    <row r="387" spans="1:5" ht="13" thickBot="1" x14ac:dyDescent="0.3"/>
    <row r="388" spans="1:5" ht="26.25" customHeight="1" thickBot="1" x14ac:dyDescent="0.3">
      <c r="A388" s="244" t="s">
        <v>186</v>
      </c>
      <c r="B388" s="245"/>
      <c r="C388" s="246"/>
      <c r="D388" s="247">
        <f>SUM(D68,D386)</f>
        <v>0</v>
      </c>
      <c r="E388" s="248"/>
    </row>
  </sheetData>
  <sheetProtection algorithmName="SHA-512" hashValue="vc5d1/+tQtoTohEDspPl3kcciezBYHRX5AhwPLT25KbkTe4msRjuTi+ltJ4doTeXaoEmnPYs6fVZRvZO+INNlg==" saltValue="yhB8oOwDcRpB5JSgifaCcw==" spinCount="100000" sheet="1" selectLockedCells="1"/>
  <mergeCells count="31">
    <mergeCell ref="A46:B46"/>
    <mergeCell ref="A47:B47"/>
    <mergeCell ref="A49:B49"/>
    <mergeCell ref="A50:B50"/>
    <mergeCell ref="A51:B51"/>
    <mergeCell ref="A2:E2"/>
    <mergeCell ref="A304:A305"/>
    <mergeCell ref="A41:D41"/>
    <mergeCell ref="A55:B55"/>
    <mergeCell ref="A68:C68"/>
    <mergeCell ref="A196:B196"/>
    <mergeCell ref="A70:E71"/>
    <mergeCell ref="A268:D268"/>
    <mergeCell ref="A242:E242"/>
    <mergeCell ref="A243:E243"/>
    <mergeCell ref="A73:E73"/>
    <mergeCell ref="A43:D43"/>
    <mergeCell ref="A48:D48"/>
    <mergeCell ref="A44:B44"/>
    <mergeCell ref="A45:B45"/>
    <mergeCell ref="A52:B52"/>
    <mergeCell ref="A378:C378"/>
    <mergeCell ref="A380:C380"/>
    <mergeCell ref="A381:C381"/>
    <mergeCell ref="A386:C386"/>
    <mergeCell ref="A379:C379"/>
    <mergeCell ref="A366:E366"/>
    <mergeCell ref="B313:C313"/>
    <mergeCell ref="B311:C311"/>
    <mergeCell ref="A336:A337"/>
    <mergeCell ref="A344:A345"/>
  </mergeCells>
  <phoneticPr fontId="6" type="noConversion"/>
  <dataValidations count="9">
    <dataValidation type="list" allowBlank="1" showInputMessage="1" showErrorMessage="1" sqref="D304" xr:uid="{00000000-0002-0000-0200-000000000000}">
      <formula1>UPFrontCredit</formula1>
    </dataValidation>
    <dataValidation type="list" allowBlank="1" showInputMessage="1" showErrorMessage="1" sqref="B304 B336 B344" xr:uid="{00000000-0002-0000-0200-000001000000}">
      <formula1>Level1</formula1>
    </dataValidation>
    <dataValidation type="list" allowBlank="1" showInputMessage="1" showErrorMessage="1" sqref="C344 C336" xr:uid="{00000000-0002-0000-0200-000002000000}">
      <formula1>$C$351:$C$352</formula1>
    </dataValidation>
    <dataValidation type="list" allowBlank="1" showInputMessage="1" showErrorMessage="1" sqref="B6:B9 B11:B14" xr:uid="{00000000-0002-0000-0200-000003000000}">
      <formula1>CH</formula1>
    </dataValidation>
    <dataValidation type="list" allowBlank="1" showInputMessage="1" showErrorMessage="1" sqref="B201:B206" xr:uid="{00000000-0002-0000-0200-000004000000}">
      <formula1>Prescredits</formula1>
    </dataValidation>
    <dataValidation type="list" allowBlank="1" showInputMessage="1" showErrorMessage="1" sqref="B220:B225" xr:uid="{00000000-0002-0000-0200-000005000000}">
      <formula1>RSBcredits</formula1>
    </dataValidation>
    <dataValidation type="list" allowBlank="1" showInputMessage="1" showErrorMessage="1" sqref="D247:D248" xr:uid="{00000000-0002-0000-0200-000006000000}">
      <formula1>TeachAwards</formula1>
    </dataValidation>
    <dataValidation type="list" allowBlank="1" showInputMessage="1" showErrorMessage="1" sqref="D258:D267" xr:uid="{00000000-0002-0000-0200-000007000000}">
      <formula1>Journrank</formula1>
    </dataValidation>
    <dataValidation type="list" allowBlank="1" showInputMessage="1" showErrorMessage="1" sqref="D336 D344" xr:uid="{00000000-0002-0000-0200-000008000000}">
      <formula1>$B$351:$B$353</formula1>
    </dataValidation>
  </dataValidations>
  <printOptions horizontalCentered="1"/>
  <pageMargins left="0.75" right="0.75" top="0.5" bottom="0.75" header="0.5" footer="0.5"/>
  <pageSetup scale="91" fitToHeight="0" orientation="portrait" r:id="rId1"/>
  <headerFooter alignWithMargins="0">
    <oddFooter>&amp;C&amp;8Page &amp;P of &amp;N &amp;A</oddFooter>
  </headerFooter>
  <rowBreaks count="7" manualBreakCount="7">
    <brk id="47" max="16383" man="1"/>
    <brk id="94" max="4" man="1"/>
    <brk id="140" max="16383" man="1"/>
    <brk id="182" max="16383" man="1"/>
    <brk id="235" max="16383" man="1"/>
    <brk id="286" max="16383" man="1"/>
    <brk id="341" max="16383" man="1"/>
  </rowBreaks>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F370"/>
  <sheetViews>
    <sheetView showGridLines="0" zoomScale="110" zoomScaleNormal="110" zoomScaleSheetLayoutView="130" workbookViewId="0">
      <selection activeCell="A5" sqref="A5"/>
    </sheetView>
  </sheetViews>
  <sheetFormatPr defaultColWidth="9.1796875" defaultRowHeight="12.5" x14ac:dyDescent="0.25"/>
  <cols>
    <col min="1" max="1" width="41.453125" style="80" customWidth="1"/>
    <col min="2" max="2" width="19.54296875" style="80" customWidth="1"/>
    <col min="3" max="3" width="21.6328125" style="80" customWidth="1"/>
    <col min="4" max="4" width="18.26953125" style="80" customWidth="1"/>
    <col min="5" max="5" width="9.1796875" style="80"/>
    <col min="6" max="6" width="20.1796875" style="80" customWidth="1"/>
    <col min="7" max="16384" width="9.1796875" style="80"/>
  </cols>
  <sheetData>
    <row r="1" spans="1:4" ht="25.5" thickBot="1" x14ac:dyDescent="0.3">
      <c r="A1" s="571" t="s">
        <v>104</v>
      </c>
      <c r="B1" s="572"/>
      <c r="C1" s="572"/>
      <c r="D1" s="573"/>
    </row>
    <row r="2" spans="1:4" ht="31.5" customHeight="1" thickBot="1" x14ac:dyDescent="0.3">
      <c r="A2" s="620" t="s">
        <v>393</v>
      </c>
      <c r="B2" s="621"/>
      <c r="C2" s="621"/>
      <c r="D2" s="622"/>
    </row>
    <row r="3" spans="1:4" ht="13.5" thickBot="1" x14ac:dyDescent="0.3">
      <c r="A3" s="588" t="s">
        <v>394</v>
      </c>
      <c r="B3" s="589"/>
      <c r="C3" s="589"/>
      <c r="D3" s="590"/>
    </row>
    <row r="4" spans="1:4" x14ac:dyDescent="0.25">
      <c r="A4" s="361" t="s">
        <v>14</v>
      </c>
      <c r="B4" s="195" t="s">
        <v>72</v>
      </c>
      <c r="C4" s="195" t="s">
        <v>175</v>
      </c>
      <c r="D4" s="361" t="s">
        <v>15</v>
      </c>
    </row>
    <row r="5" spans="1:4" ht="35" customHeight="1" x14ac:dyDescent="0.25">
      <c r="A5" s="107"/>
      <c r="B5" s="108"/>
      <c r="C5" s="109">
        <v>0</v>
      </c>
      <c r="D5" s="110">
        <f t="shared" ref="D5:D20" si="0">B5*C5</f>
        <v>0</v>
      </c>
    </row>
    <row r="6" spans="1:4" ht="35" customHeight="1" x14ac:dyDescent="0.25">
      <c r="A6" s="107"/>
      <c r="B6" s="108"/>
      <c r="C6" s="109">
        <v>0</v>
      </c>
      <c r="D6" s="110">
        <f t="shared" ref="D6" si="1">B6*C6</f>
        <v>0</v>
      </c>
    </row>
    <row r="7" spans="1:4" ht="35" customHeight="1" x14ac:dyDescent="0.25">
      <c r="A7" s="107"/>
      <c r="B7" s="108"/>
      <c r="C7" s="109">
        <v>0</v>
      </c>
      <c r="D7" s="110">
        <f t="shared" ref="D7:D13" si="2">B7*C7</f>
        <v>0</v>
      </c>
    </row>
    <row r="8" spans="1:4" ht="35" customHeight="1" x14ac:dyDescent="0.25">
      <c r="A8" s="107"/>
      <c r="B8" s="108"/>
      <c r="C8" s="109">
        <v>0</v>
      </c>
      <c r="D8" s="110">
        <f t="shared" si="2"/>
        <v>0</v>
      </c>
    </row>
    <row r="9" spans="1:4" ht="35" customHeight="1" x14ac:dyDescent="0.25">
      <c r="A9" s="107"/>
      <c r="B9" s="108"/>
      <c r="C9" s="109">
        <v>0</v>
      </c>
      <c r="D9" s="110">
        <f t="shared" si="2"/>
        <v>0</v>
      </c>
    </row>
    <row r="10" spans="1:4" ht="35" customHeight="1" x14ac:dyDescent="0.25">
      <c r="A10" s="107"/>
      <c r="B10" s="108"/>
      <c r="C10" s="109">
        <v>0</v>
      </c>
      <c r="D10" s="110">
        <f t="shared" si="2"/>
        <v>0</v>
      </c>
    </row>
    <row r="11" spans="1:4" ht="35" customHeight="1" x14ac:dyDescent="0.25">
      <c r="A11" s="107"/>
      <c r="B11" s="108"/>
      <c r="C11" s="109">
        <v>0</v>
      </c>
      <c r="D11" s="110">
        <f t="shared" si="2"/>
        <v>0</v>
      </c>
    </row>
    <row r="12" spans="1:4" ht="35" customHeight="1" x14ac:dyDescent="0.25">
      <c r="A12" s="107"/>
      <c r="B12" s="108"/>
      <c r="C12" s="109">
        <v>0</v>
      </c>
      <c r="D12" s="110">
        <f t="shared" si="2"/>
        <v>0</v>
      </c>
    </row>
    <row r="13" spans="1:4" ht="35" customHeight="1" x14ac:dyDescent="0.25">
      <c r="A13" s="107"/>
      <c r="B13" s="108"/>
      <c r="C13" s="109">
        <v>0</v>
      </c>
      <c r="D13" s="110">
        <f t="shared" si="2"/>
        <v>0</v>
      </c>
    </row>
    <row r="14" spans="1:4" ht="35" customHeight="1" thickBot="1" x14ac:dyDescent="0.3">
      <c r="A14" s="107"/>
      <c r="B14" s="108"/>
      <c r="C14" s="109">
        <v>0</v>
      </c>
      <c r="D14" s="110">
        <f t="shared" si="0"/>
        <v>0</v>
      </c>
    </row>
    <row r="15" spans="1:4" ht="13.5" thickBot="1" x14ac:dyDescent="0.3">
      <c r="A15" s="383" t="s">
        <v>242</v>
      </c>
      <c r="B15" s="384" t="s">
        <v>72</v>
      </c>
      <c r="C15" s="385" t="s">
        <v>175</v>
      </c>
      <c r="D15" s="386" t="s">
        <v>15</v>
      </c>
    </row>
    <row r="16" spans="1:4" ht="35" customHeight="1" x14ac:dyDescent="0.25">
      <c r="A16" s="379"/>
      <c r="B16" s="380"/>
      <c r="C16" s="381">
        <v>0</v>
      </c>
      <c r="D16" s="382">
        <f t="shared" si="0"/>
        <v>0</v>
      </c>
    </row>
    <row r="17" spans="1:4" ht="35" customHeight="1" x14ac:dyDescent="0.25">
      <c r="A17" s="107"/>
      <c r="B17" s="111"/>
      <c r="C17" s="109">
        <v>0</v>
      </c>
      <c r="D17" s="110">
        <f t="shared" si="0"/>
        <v>0</v>
      </c>
    </row>
    <row r="18" spans="1:4" ht="35" customHeight="1" x14ac:dyDescent="0.25">
      <c r="A18" s="107"/>
      <c r="B18" s="111"/>
      <c r="C18" s="109">
        <v>0</v>
      </c>
      <c r="D18" s="110">
        <f t="shared" ref="D18" si="3">B18*C18</f>
        <v>0</v>
      </c>
    </row>
    <row r="19" spans="1:4" ht="35" customHeight="1" x14ac:dyDescent="0.25">
      <c r="A19" s="107"/>
      <c r="B19" s="111"/>
      <c r="C19" s="109">
        <v>0</v>
      </c>
      <c r="D19" s="110">
        <f t="shared" si="0"/>
        <v>0</v>
      </c>
    </row>
    <row r="20" spans="1:4" ht="35" customHeight="1" x14ac:dyDescent="0.25">
      <c r="A20" s="107"/>
      <c r="B20" s="111"/>
      <c r="C20" s="109">
        <v>0</v>
      </c>
      <c r="D20" s="110">
        <f t="shared" si="0"/>
        <v>0</v>
      </c>
    </row>
    <row r="21" spans="1:4" ht="13" thickBot="1" x14ac:dyDescent="0.3">
      <c r="A21" s="250"/>
      <c r="B21" s="250"/>
      <c r="C21" s="251"/>
      <c r="D21" s="250"/>
    </row>
    <row r="22" spans="1:4" ht="13.5" thickBot="1" x14ac:dyDescent="0.3">
      <c r="A22" s="577" t="s">
        <v>204</v>
      </c>
      <c r="B22" s="609"/>
      <c r="C22" s="78"/>
      <c r="D22" s="78"/>
    </row>
    <row r="23" spans="1:4" ht="13" thickBot="1" x14ac:dyDescent="0.3">
      <c r="A23" s="78"/>
      <c r="B23" s="78"/>
      <c r="C23" s="78"/>
      <c r="D23" s="78"/>
    </row>
    <row r="24" spans="1:4" ht="13.5" thickBot="1" x14ac:dyDescent="0.3">
      <c r="A24" s="78"/>
      <c r="B24" s="78"/>
      <c r="C24" s="143" t="s">
        <v>395</v>
      </c>
      <c r="D24" s="252">
        <f>SUM(D5:D20)</f>
        <v>0</v>
      </c>
    </row>
    <row r="25" spans="1:4" x14ac:dyDescent="0.25">
      <c r="A25" s="79"/>
      <c r="B25" s="79"/>
      <c r="C25" s="78"/>
      <c r="D25" s="78"/>
    </row>
    <row r="26" spans="1:4" ht="13" x14ac:dyDescent="0.25">
      <c r="A26" s="134" t="s">
        <v>207</v>
      </c>
      <c r="B26" s="78"/>
      <c r="C26" s="78"/>
      <c r="D26" s="78"/>
    </row>
    <row r="27" spans="1:4" ht="13" thickBot="1" x14ac:dyDescent="0.3">
      <c r="A27" s="157"/>
      <c r="B27" s="157"/>
      <c r="C27" s="157"/>
      <c r="D27" s="157"/>
    </row>
    <row r="28" spans="1:4" ht="13.5" thickBot="1" x14ac:dyDescent="0.3">
      <c r="A28" s="588" t="s">
        <v>74</v>
      </c>
      <c r="B28" s="589"/>
      <c r="C28" s="589"/>
      <c r="D28" s="590"/>
    </row>
    <row r="29" spans="1:4" ht="13" x14ac:dyDescent="0.25">
      <c r="A29" s="130"/>
      <c r="B29" s="78"/>
      <c r="C29" s="78"/>
      <c r="D29" s="78"/>
    </row>
    <row r="30" spans="1:4" ht="13" x14ac:dyDescent="0.25">
      <c r="A30" s="253" t="s">
        <v>62</v>
      </c>
      <c r="B30" s="253" t="s">
        <v>3</v>
      </c>
      <c r="C30" s="253" t="s">
        <v>238</v>
      </c>
      <c r="D30" s="254" t="s">
        <v>15</v>
      </c>
    </row>
    <row r="31" spans="1:4" s="87" customFormat="1" ht="35" customHeight="1" x14ac:dyDescent="0.25">
      <c r="A31" s="68" t="s">
        <v>487</v>
      </c>
      <c r="B31" s="82"/>
      <c r="C31" s="83">
        <v>0</v>
      </c>
      <c r="D31" s="110">
        <f>B31*C31</f>
        <v>0</v>
      </c>
    </row>
    <row r="32" spans="1:4" s="87" customFormat="1" ht="35" customHeight="1" x14ac:dyDescent="0.25">
      <c r="A32" s="68" t="s">
        <v>488</v>
      </c>
      <c r="B32" s="82"/>
      <c r="C32" s="83">
        <v>0</v>
      </c>
      <c r="D32" s="110">
        <f>B32*C32</f>
        <v>0</v>
      </c>
    </row>
    <row r="33" spans="1:4" s="87" customFormat="1" ht="35" customHeight="1" x14ac:dyDescent="0.25">
      <c r="A33" s="68"/>
      <c r="B33" s="82"/>
      <c r="C33" s="83">
        <v>0</v>
      </c>
      <c r="D33" s="110">
        <f t="shared" ref="D33:D45" si="4">B33*C33</f>
        <v>0</v>
      </c>
    </row>
    <row r="34" spans="1:4" s="87" customFormat="1" ht="35" customHeight="1" x14ac:dyDescent="0.25">
      <c r="A34" s="68"/>
      <c r="B34" s="82"/>
      <c r="C34" s="83">
        <v>0</v>
      </c>
      <c r="D34" s="110">
        <f t="shared" si="4"/>
        <v>0</v>
      </c>
    </row>
    <row r="35" spans="1:4" s="87" customFormat="1" ht="35" customHeight="1" x14ac:dyDescent="0.25">
      <c r="A35" s="68"/>
      <c r="B35" s="82"/>
      <c r="C35" s="83">
        <v>0</v>
      </c>
      <c r="D35" s="110">
        <f t="shared" si="4"/>
        <v>0</v>
      </c>
    </row>
    <row r="36" spans="1:4" s="87" customFormat="1" ht="35" customHeight="1" x14ac:dyDescent="0.25">
      <c r="A36" s="68"/>
      <c r="B36" s="82"/>
      <c r="C36" s="83">
        <v>0</v>
      </c>
      <c r="D36" s="110">
        <f t="shared" si="4"/>
        <v>0</v>
      </c>
    </row>
    <row r="37" spans="1:4" s="87" customFormat="1" ht="35" customHeight="1" x14ac:dyDescent="0.25">
      <c r="A37" s="68"/>
      <c r="B37" s="82"/>
      <c r="C37" s="83">
        <v>0</v>
      </c>
      <c r="D37" s="110">
        <f t="shared" si="4"/>
        <v>0</v>
      </c>
    </row>
    <row r="38" spans="1:4" s="87" customFormat="1" ht="35" customHeight="1" x14ac:dyDescent="0.25">
      <c r="A38" s="68"/>
      <c r="B38" s="82"/>
      <c r="C38" s="83">
        <v>0</v>
      </c>
      <c r="D38" s="110">
        <f t="shared" si="4"/>
        <v>0</v>
      </c>
    </row>
    <row r="39" spans="1:4" s="87" customFormat="1" ht="35" customHeight="1" x14ac:dyDescent="0.25">
      <c r="A39" s="68"/>
      <c r="B39" s="82"/>
      <c r="C39" s="83">
        <v>0</v>
      </c>
      <c r="D39" s="110">
        <f t="shared" si="4"/>
        <v>0</v>
      </c>
    </row>
    <row r="40" spans="1:4" s="87" customFormat="1" ht="35" customHeight="1" x14ac:dyDescent="0.25">
      <c r="A40" s="68"/>
      <c r="B40" s="82"/>
      <c r="C40" s="83">
        <v>0</v>
      </c>
      <c r="D40" s="110">
        <f t="shared" si="4"/>
        <v>0</v>
      </c>
    </row>
    <row r="41" spans="1:4" s="87" customFormat="1" ht="35" customHeight="1" x14ac:dyDescent="0.25">
      <c r="A41" s="68"/>
      <c r="B41" s="82"/>
      <c r="C41" s="83">
        <v>0</v>
      </c>
      <c r="D41" s="110">
        <f t="shared" si="4"/>
        <v>0</v>
      </c>
    </row>
    <row r="42" spans="1:4" s="87" customFormat="1" ht="35" customHeight="1" x14ac:dyDescent="0.25">
      <c r="A42" s="68"/>
      <c r="B42" s="82"/>
      <c r="C42" s="83">
        <v>0</v>
      </c>
      <c r="D42" s="110">
        <f t="shared" si="4"/>
        <v>0</v>
      </c>
    </row>
    <row r="43" spans="1:4" s="87" customFormat="1" ht="35" customHeight="1" x14ac:dyDescent="0.25">
      <c r="A43" s="68"/>
      <c r="B43" s="82"/>
      <c r="C43" s="83">
        <v>0</v>
      </c>
      <c r="D43" s="110">
        <f t="shared" si="4"/>
        <v>0</v>
      </c>
    </row>
    <row r="44" spans="1:4" s="87" customFormat="1" ht="35" customHeight="1" x14ac:dyDescent="0.25">
      <c r="A44" s="68"/>
      <c r="B44" s="82"/>
      <c r="C44" s="83">
        <v>0</v>
      </c>
      <c r="D44" s="110">
        <f t="shared" si="4"/>
        <v>0</v>
      </c>
    </row>
    <row r="45" spans="1:4" s="87" customFormat="1" ht="35" customHeight="1" x14ac:dyDescent="0.25">
      <c r="A45" s="71"/>
      <c r="B45" s="67"/>
      <c r="C45" s="83">
        <v>0</v>
      </c>
      <c r="D45" s="110">
        <f t="shared" si="4"/>
        <v>0</v>
      </c>
    </row>
    <row r="46" spans="1:4" ht="13" thickBot="1" x14ac:dyDescent="0.3">
      <c r="A46" s="166"/>
      <c r="B46" s="78"/>
      <c r="C46" s="78"/>
      <c r="D46" s="78"/>
    </row>
    <row r="47" spans="1:4" ht="13" thickBot="1" x14ac:dyDescent="0.3">
      <c r="A47" s="133" t="s">
        <v>251</v>
      </c>
      <c r="B47" s="166">
        <v>4</v>
      </c>
      <c r="C47" s="192" t="s">
        <v>396</v>
      </c>
      <c r="D47" s="252">
        <f>SUM(D31:D45)</f>
        <v>0</v>
      </c>
    </row>
    <row r="48" spans="1:4" x14ac:dyDescent="0.25">
      <c r="A48" s="133" t="s">
        <v>69</v>
      </c>
      <c r="B48" s="166">
        <v>3</v>
      </c>
    </row>
    <row r="49" spans="1:4" x14ac:dyDescent="0.25">
      <c r="A49" s="133" t="s">
        <v>87</v>
      </c>
      <c r="B49" s="166">
        <v>2</v>
      </c>
    </row>
    <row r="50" spans="1:4" ht="7.5" customHeight="1" x14ac:dyDescent="0.25">
      <c r="A50" s="78"/>
      <c r="B50" s="160"/>
      <c r="C50" s="160"/>
      <c r="D50" s="78"/>
    </row>
    <row r="51" spans="1:4" x14ac:dyDescent="0.25">
      <c r="A51" s="78"/>
      <c r="B51" s="255" t="s">
        <v>16</v>
      </c>
      <c r="C51" s="256">
        <v>1</v>
      </c>
      <c r="D51" s="78"/>
    </row>
    <row r="52" spans="1:4" x14ac:dyDescent="0.25">
      <c r="A52" s="78"/>
      <c r="B52" s="255" t="s">
        <v>69</v>
      </c>
      <c r="C52" s="256" t="s">
        <v>73</v>
      </c>
      <c r="D52" s="78"/>
    </row>
    <row r="53" spans="1:4" ht="13" x14ac:dyDescent="0.25">
      <c r="A53" s="134" t="s">
        <v>63</v>
      </c>
      <c r="B53" s="133"/>
      <c r="C53" s="182"/>
      <c r="D53" s="78"/>
    </row>
    <row r="54" spans="1:4" x14ac:dyDescent="0.25">
      <c r="A54" s="166" t="s">
        <v>241</v>
      </c>
      <c r="B54" s="133"/>
      <c r="C54" s="182"/>
      <c r="D54" s="78"/>
    </row>
    <row r="55" spans="1:4" x14ac:dyDescent="0.25">
      <c r="A55" s="166" t="s">
        <v>237</v>
      </c>
      <c r="B55" s="133"/>
      <c r="C55" s="182"/>
      <c r="D55" s="78"/>
    </row>
    <row r="56" spans="1:4" ht="13" thickBot="1" x14ac:dyDescent="0.3">
      <c r="A56" s="78"/>
      <c r="B56" s="78"/>
      <c r="C56" s="78"/>
      <c r="D56" s="78"/>
    </row>
    <row r="57" spans="1:4" ht="13.5" thickBot="1" x14ac:dyDescent="0.3">
      <c r="A57" s="588" t="s">
        <v>261</v>
      </c>
      <c r="B57" s="589"/>
      <c r="C57" s="589"/>
      <c r="D57" s="590"/>
    </row>
    <row r="58" spans="1:4" ht="13" x14ac:dyDescent="0.25">
      <c r="A58" s="257" t="s">
        <v>246</v>
      </c>
      <c r="B58" s="253" t="s">
        <v>3</v>
      </c>
      <c r="C58" s="253" t="s">
        <v>22</v>
      </c>
      <c r="D58" s="253" t="s">
        <v>23</v>
      </c>
    </row>
    <row r="59" spans="1:4" ht="35" customHeight="1" x14ac:dyDescent="0.25">
      <c r="A59" s="71"/>
      <c r="B59" s="90"/>
      <c r="C59" s="91">
        <v>0</v>
      </c>
      <c r="D59" s="258">
        <f>SUM(B59*C59)</f>
        <v>0</v>
      </c>
    </row>
    <row r="60" spans="1:4" ht="35" customHeight="1" x14ac:dyDescent="0.25">
      <c r="A60" s="71"/>
      <c r="B60" s="90"/>
      <c r="C60" s="91">
        <v>0</v>
      </c>
      <c r="D60" s="258">
        <f>SUM(B60*C60)</f>
        <v>0</v>
      </c>
    </row>
    <row r="61" spans="1:4" ht="35" customHeight="1" x14ac:dyDescent="0.25">
      <c r="A61" s="71"/>
      <c r="B61" s="90"/>
      <c r="C61" s="91">
        <v>0</v>
      </c>
      <c r="D61" s="258">
        <f>SUM(B61*C61)</f>
        <v>0</v>
      </c>
    </row>
    <row r="62" spans="1:4" ht="35" customHeight="1" x14ac:dyDescent="0.25">
      <c r="A62" s="71"/>
      <c r="B62" s="90"/>
      <c r="C62" s="91">
        <v>0</v>
      </c>
      <c r="D62" s="258">
        <f>SUM(B62*C62)</f>
        <v>0</v>
      </c>
    </row>
    <row r="63" spans="1:4" ht="13" thickBot="1" x14ac:dyDescent="0.3">
      <c r="A63" s="78"/>
      <c r="B63" s="78"/>
      <c r="C63" s="78"/>
      <c r="D63" s="78"/>
    </row>
    <row r="64" spans="1:4" ht="13" thickBot="1" x14ac:dyDescent="0.3">
      <c r="A64" s="78"/>
      <c r="B64" s="78"/>
      <c r="C64" s="192" t="s">
        <v>397</v>
      </c>
      <c r="D64" s="252">
        <f>SUM(D59:D62)</f>
        <v>0</v>
      </c>
    </row>
    <row r="65" spans="1:4" ht="13" x14ac:dyDescent="0.25">
      <c r="A65" s="134"/>
      <c r="B65" s="78"/>
      <c r="C65" s="78"/>
      <c r="D65" s="78"/>
    </row>
    <row r="66" spans="1:4" x14ac:dyDescent="0.25">
      <c r="A66" s="78"/>
      <c r="B66" s="78"/>
      <c r="C66" s="255" t="s">
        <v>3</v>
      </c>
      <c r="D66" s="148"/>
    </row>
    <row r="67" spans="1:4" x14ac:dyDescent="0.25">
      <c r="A67" s="623" t="s">
        <v>239</v>
      </c>
      <c r="B67" s="624"/>
      <c r="C67" s="255">
        <v>60</v>
      </c>
      <c r="D67" s="148"/>
    </row>
    <row r="68" spans="1:4" x14ac:dyDescent="0.25">
      <c r="A68" s="185"/>
      <c r="B68" s="186" t="s">
        <v>240</v>
      </c>
      <c r="C68" s="259">
        <v>20</v>
      </c>
      <c r="D68" s="148"/>
    </row>
    <row r="69" spans="1:4" x14ac:dyDescent="0.25">
      <c r="A69" s="260"/>
      <c r="B69" s="261" t="s">
        <v>21</v>
      </c>
      <c r="C69" s="259">
        <v>10</v>
      </c>
      <c r="D69" s="148"/>
    </row>
    <row r="70" spans="1:4" x14ac:dyDescent="0.25">
      <c r="A70" s="78"/>
      <c r="B70" s="78"/>
      <c r="C70" s="148"/>
      <c r="D70" s="148"/>
    </row>
    <row r="71" spans="1:4" x14ac:dyDescent="0.25">
      <c r="A71" s="78"/>
      <c r="B71" s="255" t="s">
        <v>16</v>
      </c>
      <c r="C71" s="256">
        <v>1</v>
      </c>
      <c r="D71" s="78"/>
    </row>
    <row r="72" spans="1:4" x14ac:dyDescent="0.25">
      <c r="A72" s="78"/>
      <c r="B72" s="255" t="s">
        <v>69</v>
      </c>
      <c r="C72" s="256" t="s">
        <v>70</v>
      </c>
      <c r="D72" s="78"/>
    </row>
    <row r="73" spans="1:4" ht="6" customHeight="1" x14ac:dyDescent="0.25">
      <c r="A73" s="78"/>
      <c r="B73" s="78"/>
      <c r="C73" s="78"/>
      <c r="D73" s="78"/>
    </row>
    <row r="74" spans="1:4" ht="13" thickBot="1" x14ac:dyDescent="0.3">
      <c r="A74" s="157"/>
      <c r="B74" s="157"/>
      <c r="C74" s="157"/>
      <c r="D74" s="157"/>
    </row>
    <row r="75" spans="1:4" ht="13.5" thickBot="1" x14ac:dyDescent="0.3">
      <c r="A75" s="588" t="s">
        <v>329</v>
      </c>
      <c r="B75" s="589"/>
      <c r="C75" s="589"/>
      <c r="D75" s="590"/>
    </row>
    <row r="76" spans="1:4" ht="13" thickBot="1" x14ac:dyDescent="0.3">
      <c r="A76" s="78"/>
      <c r="B76" s="78"/>
      <c r="C76" s="148" t="s">
        <v>24</v>
      </c>
      <c r="D76" s="78"/>
    </row>
    <row r="77" spans="1:4" ht="13.5" thickBot="1" x14ac:dyDescent="0.3">
      <c r="A77" s="189" t="s">
        <v>552</v>
      </c>
      <c r="B77" s="90">
        <v>0</v>
      </c>
      <c r="C77" s="120">
        <v>1</v>
      </c>
      <c r="D77" s="92">
        <f>SUM(B76:B77*C77)</f>
        <v>0</v>
      </c>
    </row>
    <row r="78" spans="1:4" ht="13.5" thickBot="1" x14ac:dyDescent="0.3">
      <c r="A78" s="129"/>
      <c r="B78" s="542"/>
      <c r="C78" s="148"/>
      <c r="D78" s="160"/>
    </row>
    <row r="79" spans="1:4" ht="13" thickBot="1" x14ac:dyDescent="0.3">
      <c r="A79" s="78"/>
      <c r="B79" s="78"/>
      <c r="C79" s="192" t="s">
        <v>398</v>
      </c>
      <c r="D79" s="151">
        <f>SUM(D77:D77)</f>
        <v>0</v>
      </c>
    </row>
    <row r="80" spans="1:4" x14ac:dyDescent="0.25">
      <c r="A80" s="78"/>
      <c r="B80" s="78"/>
      <c r="C80" s="79"/>
      <c r="D80" s="160"/>
    </row>
    <row r="81" spans="1:4" ht="30.5" customHeight="1" x14ac:dyDescent="0.25">
      <c r="A81" s="625" t="s">
        <v>578</v>
      </c>
      <c r="B81" s="626"/>
      <c r="C81" s="626"/>
      <c r="D81" s="626"/>
    </row>
    <row r="82" spans="1:4" ht="30" customHeight="1" x14ac:dyDescent="0.25">
      <c r="A82" s="617" t="s">
        <v>443</v>
      </c>
      <c r="B82" s="618"/>
      <c r="C82" s="618"/>
      <c r="D82" s="619"/>
    </row>
    <row r="83" spans="1:4" ht="13" x14ac:dyDescent="0.25">
      <c r="A83" s="614" t="s">
        <v>555</v>
      </c>
      <c r="B83" s="615"/>
      <c r="C83" s="615"/>
      <c r="D83" s="616"/>
    </row>
    <row r="84" spans="1:4" ht="13" x14ac:dyDescent="0.25">
      <c r="A84" s="610" t="s">
        <v>554</v>
      </c>
      <c r="B84" s="611"/>
      <c r="C84" s="611"/>
      <c r="D84" s="611"/>
    </row>
    <row r="85" spans="1:4" ht="13" x14ac:dyDescent="0.25">
      <c r="A85" s="610" t="s">
        <v>553</v>
      </c>
      <c r="B85" s="611"/>
      <c r="C85" s="611"/>
      <c r="D85" s="611"/>
    </row>
    <row r="86" spans="1:4" ht="9" customHeight="1" thickBot="1" x14ac:dyDescent="0.3">
      <c r="A86" s="79"/>
      <c r="B86" s="157"/>
      <c r="C86" s="157"/>
      <c r="D86" s="157"/>
    </row>
    <row r="87" spans="1:4" ht="13.5" thickBot="1" x14ac:dyDescent="0.3">
      <c r="A87" s="588" t="s">
        <v>25</v>
      </c>
      <c r="B87" s="589"/>
      <c r="C87" s="589"/>
      <c r="D87" s="590"/>
    </row>
    <row r="88" spans="1:4" ht="13" x14ac:dyDescent="0.25">
      <c r="A88" s="262" t="s">
        <v>176</v>
      </c>
      <c r="B88" s="78"/>
      <c r="C88" s="78"/>
      <c r="D88" s="263" t="s">
        <v>15</v>
      </c>
    </row>
    <row r="89" spans="1:4" x14ac:dyDescent="0.25">
      <c r="A89" s="70" t="s">
        <v>459</v>
      </c>
      <c r="B89" s="85"/>
      <c r="C89" s="85"/>
      <c r="D89" s="82">
        <v>0</v>
      </c>
    </row>
    <row r="90" spans="1:4" x14ac:dyDescent="0.25">
      <c r="A90" s="70" t="s">
        <v>75</v>
      </c>
      <c r="B90" s="85"/>
      <c r="C90" s="85"/>
      <c r="D90" s="82">
        <v>0</v>
      </c>
    </row>
    <row r="91" spans="1:4" x14ac:dyDescent="0.25">
      <c r="A91" s="70" t="s">
        <v>539</v>
      </c>
      <c r="B91" s="85"/>
      <c r="C91" s="85"/>
      <c r="D91" s="82">
        <v>0</v>
      </c>
    </row>
    <row r="92" spans="1:4" x14ac:dyDescent="0.25">
      <c r="A92" s="70" t="s">
        <v>560</v>
      </c>
      <c r="B92" s="85"/>
      <c r="C92" s="85"/>
      <c r="D92" s="82">
        <v>0</v>
      </c>
    </row>
    <row r="93" spans="1:4" x14ac:dyDescent="0.25">
      <c r="A93" s="70" t="s">
        <v>579</v>
      </c>
      <c r="B93" s="85"/>
      <c r="C93" s="85"/>
      <c r="D93" s="82">
        <v>0</v>
      </c>
    </row>
    <row r="94" spans="1:4" x14ac:dyDescent="0.25">
      <c r="A94" s="70" t="s">
        <v>580</v>
      </c>
      <c r="B94" s="85"/>
      <c r="C94" s="85"/>
      <c r="D94" s="82">
        <v>0</v>
      </c>
    </row>
    <row r="95" spans="1:4" ht="13" thickBot="1" x14ac:dyDescent="0.3">
      <c r="A95" s="133"/>
      <c r="B95" s="78"/>
      <c r="C95" s="78"/>
      <c r="D95" s="148"/>
    </row>
    <row r="96" spans="1:4" ht="13" thickBot="1" x14ac:dyDescent="0.3">
      <c r="A96" s="133"/>
      <c r="B96" s="78"/>
      <c r="C96" s="192" t="s">
        <v>399</v>
      </c>
      <c r="D96" s="144">
        <f>SUM(D89:D94)</f>
        <v>0</v>
      </c>
    </row>
    <row r="97" spans="1:4" ht="13" x14ac:dyDescent="0.25">
      <c r="A97" s="134"/>
      <c r="B97" s="78"/>
      <c r="C97" s="78"/>
      <c r="D97" s="78"/>
    </row>
    <row r="98" spans="1:4" x14ac:dyDescent="0.25">
      <c r="A98" s="78"/>
      <c r="B98" s="264" t="s">
        <v>269</v>
      </c>
      <c r="C98" s="255">
        <v>30</v>
      </c>
      <c r="D98" s="78"/>
    </row>
    <row r="99" spans="1:4" x14ac:dyDescent="0.25">
      <c r="A99" s="78"/>
      <c r="B99" s="264" t="s">
        <v>270</v>
      </c>
      <c r="C99" s="255">
        <v>10</v>
      </c>
      <c r="D99" s="78"/>
    </row>
    <row r="100" spans="1:4" x14ac:dyDescent="0.25">
      <c r="A100" s="78"/>
      <c r="B100" s="264" t="s">
        <v>29</v>
      </c>
      <c r="C100" s="255">
        <v>5</v>
      </c>
      <c r="D100" s="78"/>
    </row>
    <row r="101" spans="1:4" x14ac:dyDescent="0.25">
      <c r="A101" s="78"/>
      <c r="B101" s="133"/>
      <c r="C101" s="78"/>
      <c r="D101" s="78"/>
    </row>
    <row r="102" spans="1:4" x14ac:dyDescent="0.25">
      <c r="A102" s="78"/>
      <c r="B102" s="264" t="s">
        <v>30</v>
      </c>
      <c r="C102" s="265" t="s">
        <v>51</v>
      </c>
      <c r="D102" s="78"/>
    </row>
    <row r="103" spans="1:4" ht="13" thickBot="1" x14ac:dyDescent="0.3">
      <c r="A103" s="174"/>
      <c r="B103" s="174"/>
      <c r="C103" s="174"/>
      <c r="D103" s="174"/>
    </row>
    <row r="104" spans="1:4" ht="13.5" thickBot="1" x14ac:dyDescent="0.3">
      <c r="A104" s="588" t="s">
        <v>586</v>
      </c>
      <c r="B104" s="589"/>
      <c r="C104" s="589"/>
      <c r="D104" s="590"/>
    </row>
    <row r="105" spans="1:4" x14ac:dyDescent="0.25">
      <c r="A105" s="266" t="s">
        <v>268</v>
      </c>
      <c r="B105" s="267" t="s">
        <v>52</v>
      </c>
      <c r="C105" s="267" t="s">
        <v>72</v>
      </c>
      <c r="D105" s="267" t="s">
        <v>15</v>
      </c>
    </row>
    <row r="106" spans="1:4" s="87" customFormat="1" ht="18" customHeight="1" x14ac:dyDescent="0.25">
      <c r="A106" s="68"/>
      <c r="B106" s="360"/>
      <c r="C106" s="96"/>
      <c r="D106" s="113">
        <v>0</v>
      </c>
    </row>
    <row r="107" spans="1:4" s="87" customFormat="1" ht="18" customHeight="1" x14ac:dyDescent="0.25">
      <c r="A107" s="68"/>
      <c r="B107" s="360"/>
      <c r="C107" s="96"/>
      <c r="D107" s="113">
        <v>0</v>
      </c>
    </row>
    <row r="108" spans="1:4" s="87" customFormat="1" ht="18" customHeight="1" x14ac:dyDescent="0.25">
      <c r="A108" s="68"/>
      <c r="B108" s="360"/>
      <c r="C108" s="96"/>
      <c r="D108" s="113">
        <v>0</v>
      </c>
    </row>
    <row r="109" spans="1:4" s="87" customFormat="1" ht="18" customHeight="1" x14ac:dyDescent="0.25">
      <c r="A109" s="68"/>
      <c r="B109" s="360"/>
      <c r="C109" s="96"/>
      <c r="D109" s="113">
        <v>0</v>
      </c>
    </row>
    <row r="110" spans="1:4" s="87" customFormat="1" ht="18" customHeight="1" x14ac:dyDescent="0.25">
      <c r="A110" s="68"/>
      <c r="B110" s="360"/>
      <c r="C110" s="96"/>
      <c r="D110" s="113">
        <v>0</v>
      </c>
    </row>
    <row r="111" spans="1:4" s="87" customFormat="1" ht="18" customHeight="1" x14ac:dyDescent="0.25">
      <c r="A111" s="68"/>
      <c r="B111" s="360"/>
      <c r="C111" s="96"/>
      <c r="D111" s="113">
        <v>0</v>
      </c>
    </row>
    <row r="112" spans="1:4" s="87" customFormat="1" ht="18" customHeight="1" x14ac:dyDescent="0.25">
      <c r="A112" s="68"/>
      <c r="B112" s="360"/>
      <c r="C112" s="96"/>
      <c r="D112" s="113">
        <v>0</v>
      </c>
    </row>
    <row r="113" spans="1:4" s="87" customFormat="1" ht="18" customHeight="1" x14ac:dyDescent="0.25">
      <c r="A113" s="68"/>
      <c r="B113" s="360"/>
      <c r="C113" s="96"/>
      <c r="D113" s="113">
        <v>0</v>
      </c>
    </row>
    <row r="114" spans="1:4" s="87" customFormat="1" ht="18" customHeight="1" x14ac:dyDescent="0.25">
      <c r="A114" s="68"/>
      <c r="B114" s="360"/>
      <c r="C114" s="96"/>
      <c r="D114" s="113">
        <v>0</v>
      </c>
    </row>
    <row r="115" spans="1:4" s="87" customFormat="1" ht="18" customHeight="1" x14ac:dyDescent="0.25">
      <c r="A115" s="68"/>
      <c r="B115" s="360"/>
      <c r="C115" s="96"/>
      <c r="D115" s="113">
        <v>0</v>
      </c>
    </row>
    <row r="116" spans="1:4" s="87" customFormat="1" ht="18" customHeight="1" x14ac:dyDescent="0.25">
      <c r="A116" s="68"/>
      <c r="B116" s="360"/>
      <c r="C116" s="96"/>
      <c r="D116" s="113">
        <v>0</v>
      </c>
    </row>
    <row r="117" spans="1:4" s="87" customFormat="1" ht="18" customHeight="1" x14ac:dyDescent="0.25">
      <c r="A117" s="68"/>
      <c r="B117" s="360"/>
      <c r="C117" s="96"/>
      <c r="D117" s="113">
        <v>0</v>
      </c>
    </row>
    <row r="118" spans="1:4" s="87" customFormat="1" ht="18" customHeight="1" x14ac:dyDescent="0.25">
      <c r="A118" s="68"/>
      <c r="B118" s="360"/>
      <c r="C118" s="96"/>
      <c r="D118" s="113">
        <v>0</v>
      </c>
    </row>
    <row r="119" spans="1:4" s="87" customFormat="1" ht="18" customHeight="1" x14ac:dyDescent="0.25">
      <c r="A119" s="68"/>
      <c r="B119" s="360"/>
      <c r="C119" s="96"/>
      <c r="D119" s="113">
        <v>0</v>
      </c>
    </row>
    <row r="120" spans="1:4" s="87" customFormat="1" ht="18" customHeight="1" x14ac:dyDescent="0.25">
      <c r="A120" s="68"/>
      <c r="B120" s="360"/>
      <c r="C120" s="96"/>
      <c r="D120" s="113">
        <v>0</v>
      </c>
    </row>
    <row r="121" spans="1:4" s="87" customFormat="1" ht="18" customHeight="1" x14ac:dyDescent="0.25">
      <c r="A121" s="68"/>
      <c r="B121" s="360"/>
      <c r="C121" s="96"/>
      <c r="D121" s="113">
        <v>0</v>
      </c>
    </row>
    <row r="122" spans="1:4" s="87" customFormat="1" ht="18" customHeight="1" x14ac:dyDescent="0.25">
      <c r="A122" s="68"/>
      <c r="B122" s="360"/>
      <c r="C122" s="96"/>
      <c r="D122" s="113">
        <v>0</v>
      </c>
    </row>
    <row r="123" spans="1:4" s="87" customFormat="1" ht="18" customHeight="1" x14ac:dyDescent="0.25">
      <c r="A123" s="68"/>
      <c r="B123" s="360"/>
      <c r="C123" s="96"/>
      <c r="D123" s="113">
        <v>0</v>
      </c>
    </row>
    <row r="124" spans="1:4" s="87" customFormat="1" ht="18" customHeight="1" x14ac:dyDescent="0.25">
      <c r="A124" s="68"/>
      <c r="B124" s="360"/>
      <c r="C124" s="96"/>
      <c r="D124" s="113">
        <v>0</v>
      </c>
    </row>
    <row r="125" spans="1:4" s="87" customFormat="1" ht="18" customHeight="1" x14ac:dyDescent="0.25">
      <c r="A125" s="68"/>
      <c r="B125" s="360"/>
      <c r="C125" s="96"/>
      <c r="D125" s="113">
        <v>0</v>
      </c>
    </row>
    <row r="126" spans="1:4" s="87" customFormat="1" ht="18" customHeight="1" x14ac:dyDescent="0.25">
      <c r="A126" s="68"/>
      <c r="B126" s="360"/>
      <c r="C126" s="96"/>
      <c r="D126" s="113">
        <v>0</v>
      </c>
    </row>
    <row r="127" spans="1:4" s="87" customFormat="1" ht="18" customHeight="1" x14ac:dyDescent="0.25">
      <c r="A127" s="68"/>
      <c r="B127" s="360"/>
      <c r="C127" s="96"/>
      <c r="D127" s="113">
        <v>0</v>
      </c>
    </row>
    <row r="128" spans="1:4" s="87" customFormat="1" ht="18" customHeight="1" x14ac:dyDescent="0.25">
      <c r="A128" s="68"/>
      <c r="B128" s="360"/>
      <c r="C128" s="96"/>
      <c r="D128" s="113">
        <v>0</v>
      </c>
    </row>
    <row r="129" spans="1:4" s="87" customFormat="1" ht="18" customHeight="1" x14ac:dyDescent="0.25">
      <c r="A129" s="68"/>
      <c r="B129" s="360"/>
      <c r="C129" s="96"/>
      <c r="D129" s="113">
        <v>0</v>
      </c>
    </row>
    <row r="130" spans="1:4" s="87" customFormat="1" ht="18" customHeight="1" x14ac:dyDescent="0.25">
      <c r="A130" s="68"/>
      <c r="B130" s="360"/>
      <c r="C130" s="96"/>
      <c r="D130" s="113">
        <v>0</v>
      </c>
    </row>
    <row r="131" spans="1:4" s="87" customFormat="1" ht="26.5" customHeight="1" x14ac:dyDescent="0.25">
      <c r="A131" s="585" t="s">
        <v>571</v>
      </c>
      <c r="B131" s="585"/>
      <c r="C131" s="585"/>
      <c r="D131" s="585"/>
    </row>
    <row r="132" spans="1:4" ht="24.75" customHeight="1" thickBot="1" x14ac:dyDescent="0.3">
      <c r="A132" s="135"/>
      <c r="B132" s="268" t="s">
        <v>247</v>
      </c>
      <c r="C132" s="160"/>
      <c r="D132" s="269"/>
    </row>
    <row r="133" spans="1:4" ht="15" customHeight="1" thickBot="1" x14ac:dyDescent="0.3">
      <c r="A133" s="270" t="s">
        <v>483</v>
      </c>
      <c r="B133" s="271">
        <v>60</v>
      </c>
      <c r="C133" s="272"/>
      <c r="D133" s="269"/>
    </row>
    <row r="134" spans="1:4" ht="15" customHeight="1" thickBot="1" x14ac:dyDescent="0.3">
      <c r="A134" s="273" t="s">
        <v>321</v>
      </c>
      <c r="B134" s="274">
        <v>30</v>
      </c>
      <c r="C134" s="160"/>
      <c r="D134" s="269"/>
    </row>
    <row r="135" spans="1:4" ht="15" customHeight="1" thickBot="1" x14ac:dyDescent="0.3">
      <c r="A135" s="273" t="s">
        <v>484</v>
      </c>
      <c r="B135" s="274">
        <v>30</v>
      </c>
      <c r="C135" s="160"/>
      <c r="D135" s="269"/>
    </row>
    <row r="136" spans="1:4" ht="15" customHeight="1" thickBot="1" x14ac:dyDescent="0.3">
      <c r="A136" s="275" t="s">
        <v>322</v>
      </c>
      <c r="B136" s="270">
        <v>15</v>
      </c>
      <c r="C136" s="160"/>
      <c r="D136" s="269"/>
    </row>
    <row r="137" spans="1:4" x14ac:dyDescent="0.25">
      <c r="A137" s="149"/>
      <c r="B137" s="149"/>
      <c r="C137" s="149"/>
      <c r="D137" s="276"/>
    </row>
    <row r="138" spans="1:4" x14ac:dyDescent="0.25">
      <c r="A138" s="149"/>
      <c r="B138" s="149"/>
      <c r="C138" s="149"/>
      <c r="D138" s="276"/>
    </row>
    <row r="139" spans="1:4" ht="13.5" thickBot="1" x14ac:dyDescent="0.3">
      <c r="A139" s="75" t="s">
        <v>323</v>
      </c>
    </row>
    <row r="140" spans="1:4" ht="15" customHeight="1" x14ac:dyDescent="0.25">
      <c r="A140" s="136" t="s">
        <v>482</v>
      </c>
      <c r="B140" s="137">
        <v>2</v>
      </c>
      <c r="C140" s="79"/>
      <c r="D140" s="79"/>
    </row>
    <row r="141" spans="1:4" ht="15" customHeight="1" thickBot="1" x14ac:dyDescent="0.3">
      <c r="A141" s="140" t="s">
        <v>324</v>
      </c>
      <c r="B141" s="141">
        <v>1</v>
      </c>
      <c r="D141" s="79"/>
    </row>
    <row r="142" spans="1:4" ht="13" thickBot="1" x14ac:dyDescent="0.3">
      <c r="A142" s="79"/>
      <c r="B142" s="79"/>
      <c r="C142" s="79"/>
      <c r="D142" s="79"/>
    </row>
    <row r="143" spans="1:4" ht="13.5" thickBot="1" x14ac:dyDescent="0.3">
      <c r="A143" s="588" t="s">
        <v>587</v>
      </c>
      <c r="B143" s="589"/>
      <c r="C143" s="589"/>
      <c r="D143" s="590"/>
    </row>
    <row r="144" spans="1:4" x14ac:dyDescent="0.25">
      <c r="A144" s="266" t="s">
        <v>268</v>
      </c>
      <c r="B144" s="267" t="s">
        <v>52</v>
      </c>
      <c r="C144" s="267" t="s">
        <v>72</v>
      </c>
      <c r="D144" s="267" t="s">
        <v>15</v>
      </c>
    </row>
    <row r="145" spans="1:4" s="87" customFormat="1" ht="18" customHeight="1" x14ac:dyDescent="0.25">
      <c r="A145" s="68"/>
      <c r="B145" s="360"/>
      <c r="C145" s="96"/>
      <c r="D145" s="113">
        <v>0</v>
      </c>
    </row>
    <row r="146" spans="1:4" s="87" customFormat="1" ht="18" customHeight="1" x14ac:dyDescent="0.25">
      <c r="A146" s="68"/>
      <c r="B146" s="360"/>
      <c r="C146" s="96"/>
      <c r="D146" s="113">
        <v>0</v>
      </c>
    </row>
    <row r="147" spans="1:4" s="87" customFormat="1" ht="18" customHeight="1" x14ac:dyDescent="0.25">
      <c r="A147" s="68"/>
      <c r="B147" s="360"/>
      <c r="C147" s="96"/>
      <c r="D147" s="113">
        <v>0</v>
      </c>
    </row>
    <row r="148" spans="1:4" s="87" customFormat="1" ht="18" customHeight="1" x14ac:dyDescent="0.25">
      <c r="A148" s="68"/>
      <c r="B148" s="360"/>
      <c r="C148" s="96"/>
      <c r="D148" s="113">
        <v>0</v>
      </c>
    </row>
    <row r="149" spans="1:4" s="87" customFormat="1" ht="18" customHeight="1" x14ac:dyDescent="0.25">
      <c r="A149" s="68"/>
      <c r="B149" s="360"/>
      <c r="C149" s="96"/>
      <c r="D149" s="113">
        <v>0</v>
      </c>
    </row>
    <row r="150" spans="1:4" s="87" customFormat="1" ht="18" customHeight="1" x14ac:dyDescent="0.25">
      <c r="A150" s="68"/>
      <c r="B150" s="360"/>
      <c r="C150" s="96"/>
      <c r="D150" s="113">
        <v>0</v>
      </c>
    </row>
    <row r="151" spans="1:4" s="87" customFormat="1" ht="18" customHeight="1" x14ac:dyDescent="0.25">
      <c r="A151" s="68"/>
      <c r="B151" s="360"/>
      <c r="C151" s="96"/>
      <c r="D151" s="113">
        <v>0</v>
      </c>
    </row>
    <row r="152" spans="1:4" s="87" customFormat="1" ht="18" customHeight="1" x14ac:dyDescent="0.25">
      <c r="A152" s="68"/>
      <c r="B152" s="360"/>
      <c r="C152" s="96"/>
      <c r="D152" s="113">
        <v>0</v>
      </c>
    </row>
    <row r="153" spans="1:4" s="87" customFormat="1" ht="18" customHeight="1" x14ac:dyDescent="0.25">
      <c r="A153" s="68"/>
      <c r="B153" s="360"/>
      <c r="C153" s="96"/>
      <c r="D153" s="113">
        <v>0</v>
      </c>
    </row>
    <row r="154" spans="1:4" s="87" customFormat="1" ht="18" customHeight="1" x14ac:dyDescent="0.25">
      <c r="A154" s="68"/>
      <c r="B154" s="360"/>
      <c r="C154" s="96"/>
      <c r="D154" s="113">
        <v>0</v>
      </c>
    </row>
    <row r="155" spans="1:4" s="87" customFormat="1" ht="18" customHeight="1" x14ac:dyDescent="0.25">
      <c r="A155" s="68"/>
      <c r="B155" s="360"/>
      <c r="C155" s="96"/>
      <c r="D155" s="113">
        <v>0</v>
      </c>
    </row>
    <row r="156" spans="1:4" s="87" customFormat="1" ht="18" customHeight="1" x14ac:dyDescent="0.25">
      <c r="A156" s="68"/>
      <c r="B156" s="360"/>
      <c r="C156" s="96"/>
      <c r="D156" s="113">
        <v>0</v>
      </c>
    </row>
    <row r="157" spans="1:4" s="87" customFormat="1" ht="18" customHeight="1" x14ac:dyDescent="0.25">
      <c r="A157" s="68"/>
      <c r="B157" s="360"/>
      <c r="C157" s="96"/>
      <c r="D157" s="113">
        <v>0</v>
      </c>
    </row>
    <row r="158" spans="1:4" s="87" customFormat="1" ht="18" customHeight="1" x14ac:dyDescent="0.25">
      <c r="A158" s="68"/>
      <c r="B158" s="360"/>
      <c r="C158" s="96"/>
      <c r="D158" s="113">
        <v>0</v>
      </c>
    </row>
    <row r="159" spans="1:4" s="87" customFormat="1" ht="18" customHeight="1" x14ac:dyDescent="0.25">
      <c r="A159" s="68"/>
      <c r="B159" s="360"/>
      <c r="C159" s="96"/>
      <c r="D159" s="113">
        <v>0</v>
      </c>
    </row>
    <row r="160" spans="1:4" s="87" customFormat="1" x14ac:dyDescent="0.25">
      <c r="A160" s="585"/>
      <c r="B160" s="585"/>
      <c r="C160" s="585"/>
      <c r="D160" s="585"/>
    </row>
    <row r="161" spans="1:4" ht="24.75" customHeight="1" thickBot="1" x14ac:dyDescent="0.3">
      <c r="A161" s="135"/>
      <c r="B161" s="268" t="s">
        <v>247</v>
      </c>
      <c r="C161" s="160"/>
      <c r="D161" s="269"/>
    </row>
    <row r="162" spans="1:4" ht="15" customHeight="1" thickBot="1" x14ac:dyDescent="0.3">
      <c r="A162" s="270" t="s">
        <v>483</v>
      </c>
      <c r="B162" s="271">
        <v>60</v>
      </c>
      <c r="C162" s="272"/>
      <c r="D162" s="269"/>
    </row>
    <row r="163" spans="1:4" ht="15" customHeight="1" thickBot="1" x14ac:dyDescent="0.3">
      <c r="A163" s="273" t="s">
        <v>321</v>
      </c>
      <c r="B163" s="274">
        <v>30</v>
      </c>
      <c r="C163" s="160"/>
      <c r="D163" s="269"/>
    </row>
    <row r="164" spans="1:4" ht="15" customHeight="1" thickBot="1" x14ac:dyDescent="0.3">
      <c r="A164" s="273" t="s">
        <v>484</v>
      </c>
      <c r="B164" s="274">
        <v>30</v>
      </c>
      <c r="C164" s="160"/>
      <c r="D164" s="269"/>
    </row>
    <row r="165" spans="1:4" ht="15" customHeight="1" thickBot="1" x14ac:dyDescent="0.3">
      <c r="A165" s="275" t="s">
        <v>322</v>
      </c>
      <c r="B165" s="270">
        <v>15</v>
      </c>
      <c r="C165" s="160"/>
      <c r="D165" s="269"/>
    </row>
    <row r="166" spans="1:4" x14ac:dyDescent="0.25">
      <c r="A166" s="149"/>
      <c r="B166" s="149"/>
      <c r="C166" s="149"/>
      <c r="D166" s="276"/>
    </row>
    <row r="167" spans="1:4" ht="13.5" thickBot="1" x14ac:dyDescent="0.3">
      <c r="A167" s="75" t="s">
        <v>323</v>
      </c>
    </row>
    <row r="168" spans="1:4" ht="15" customHeight="1" x14ac:dyDescent="0.25">
      <c r="A168" s="136" t="s">
        <v>482</v>
      </c>
      <c r="B168" s="137">
        <v>2</v>
      </c>
      <c r="C168" s="79"/>
      <c r="D168" s="79"/>
    </row>
    <row r="169" spans="1:4" ht="15" customHeight="1" thickBot="1" x14ac:dyDescent="0.3">
      <c r="A169" s="140" t="s">
        <v>324</v>
      </c>
      <c r="B169" s="141">
        <v>1</v>
      </c>
      <c r="D169" s="79"/>
    </row>
    <row r="170" spans="1:4" ht="13" thickBot="1" x14ac:dyDescent="0.3">
      <c r="A170" s="79"/>
      <c r="B170" s="79"/>
      <c r="C170" s="79"/>
      <c r="D170" s="79"/>
    </row>
    <row r="171" spans="1:4" ht="13" thickBot="1" x14ac:dyDescent="0.3">
      <c r="A171" s="79"/>
      <c r="B171" s="79"/>
      <c r="C171" s="192" t="s">
        <v>588</v>
      </c>
      <c r="D171" s="144">
        <f>SUM(D106:D130,D145:D159)</f>
        <v>0</v>
      </c>
    </row>
    <row r="172" spans="1:4" ht="7.5" customHeight="1" x14ac:dyDescent="0.25">
      <c r="A172" s="79"/>
      <c r="B172" s="79"/>
      <c r="C172" s="79"/>
      <c r="D172" s="79"/>
    </row>
    <row r="173" spans="1:4" ht="13" x14ac:dyDescent="0.25">
      <c r="A173" s="79" t="s">
        <v>78</v>
      </c>
      <c r="B173" s="79"/>
      <c r="C173" s="79"/>
      <c r="D173" s="79"/>
    </row>
    <row r="174" spans="1:4" ht="13" thickBot="1" x14ac:dyDescent="0.3">
      <c r="A174" s="166" t="s">
        <v>400</v>
      </c>
      <c r="B174" s="78"/>
      <c r="C174" s="78"/>
      <c r="D174" s="79"/>
    </row>
    <row r="175" spans="1:4" ht="13.5" thickBot="1" x14ac:dyDescent="0.3">
      <c r="A175" s="588" t="s">
        <v>55</v>
      </c>
      <c r="B175" s="589"/>
      <c r="C175" s="589"/>
      <c r="D175" s="590"/>
    </row>
    <row r="176" spans="1:4" ht="21" customHeight="1" x14ac:dyDescent="0.25">
      <c r="A176" s="277" t="s">
        <v>248</v>
      </c>
      <c r="B176" s="278" t="s">
        <v>52</v>
      </c>
      <c r="C176" s="279"/>
      <c r="D176" s="278" t="s">
        <v>15</v>
      </c>
    </row>
    <row r="177" spans="1:4" s="87" customFormat="1" ht="35" customHeight="1" x14ac:dyDescent="0.25">
      <c r="A177" s="68"/>
      <c r="B177" s="112"/>
      <c r="C177" s="101"/>
      <c r="D177" s="106" t="e">
        <f>LOOKUP(A177,{""},{2})</f>
        <v>#N/A</v>
      </c>
    </row>
    <row r="178" spans="1:4" s="87" customFormat="1" ht="35" customHeight="1" x14ac:dyDescent="0.25">
      <c r="A178" s="68"/>
      <c r="B178" s="112"/>
      <c r="C178" s="101"/>
      <c r="D178" s="106" t="e">
        <f>LOOKUP(A178,{""},{2})</f>
        <v>#N/A</v>
      </c>
    </row>
    <row r="179" spans="1:4" s="87" customFormat="1" ht="35" customHeight="1" x14ac:dyDescent="0.25">
      <c r="A179" s="68"/>
      <c r="B179" s="100"/>
      <c r="C179" s="101"/>
      <c r="D179" s="106" t="e">
        <f>LOOKUP(A179,{""},{2})</f>
        <v>#N/A</v>
      </c>
    </row>
    <row r="180" spans="1:4" s="87" customFormat="1" ht="35" customHeight="1" x14ac:dyDescent="0.25">
      <c r="A180" s="68"/>
      <c r="B180" s="100"/>
      <c r="C180" s="101"/>
      <c r="D180" s="106" t="e">
        <f>LOOKUP(A180,{""},{2})</f>
        <v>#N/A</v>
      </c>
    </row>
    <row r="181" spans="1:4" s="87" customFormat="1" ht="35" customHeight="1" x14ac:dyDescent="0.25">
      <c r="A181" s="68"/>
      <c r="B181" s="100"/>
      <c r="C181" s="101"/>
      <c r="D181" s="106" t="e">
        <f>LOOKUP(A181,{""},{2})</f>
        <v>#N/A</v>
      </c>
    </row>
    <row r="182" spans="1:4" s="87" customFormat="1" ht="35" customHeight="1" x14ac:dyDescent="0.25">
      <c r="A182" s="68"/>
      <c r="B182" s="100"/>
      <c r="C182" s="101"/>
      <c r="D182" s="106" t="e">
        <f>LOOKUP(A182,{""},{2})</f>
        <v>#N/A</v>
      </c>
    </row>
    <row r="183" spans="1:4" s="87" customFormat="1" ht="35" customHeight="1" x14ac:dyDescent="0.25">
      <c r="A183" s="68"/>
      <c r="B183" s="100"/>
      <c r="C183" s="101"/>
      <c r="D183" s="106" t="e">
        <f>LOOKUP(A183,{""},{2})</f>
        <v>#N/A</v>
      </c>
    </row>
    <row r="184" spans="1:4" s="87" customFormat="1" ht="35" customHeight="1" x14ac:dyDescent="0.25">
      <c r="A184" s="68"/>
      <c r="B184" s="100"/>
      <c r="C184" s="101"/>
      <c r="D184" s="106" t="e">
        <f>LOOKUP(A184,{""},{2})</f>
        <v>#N/A</v>
      </c>
    </row>
    <row r="185" spans="1:4" s="87" customFormat="1" ht="35" customHeight="1" x14ac:dyDescent="0.25">
      <c r="A185" s="68"/>
      <c r="B185" s="100"/>
      <c r="C185" s="101"/>
      <c r="D185" s="106" t="e">
        <f>LOOKUP(A185,{""},{2})</f>
        <v>#N/A</v>
      </c>
    </row>
    <row r="186" spans="1:4" s="87" customFormat="1" ht="35" customHeight="1" x14ac:dyDescent="0.25">
      <c r="A186" s="68"/>
      <c r="B186" s="100"/>
      <c r="C186" s="101"/>
      <c r="D186" s="106" t="e">
        <f>LOOKUP(A186,{""},{2})</f>
        <v>#N/A</v>
      </c>
    </row>
    <row r="187" spans="1:4" ht="13" thickBot="1" x14ac:dyDescent="0.3">
      <c r="A187" s="79"/>
      <c r="B187" s="79"/>
      <c r="C187" s="79"/>
      <c r="D187" s="79"/>
    </row>
    <row r="188" spans="1:4" ht="13.5" thickBot="1" x14ac:dyDescent="0.3">
      <c r="A188" s="202" t="s">
        <v>249</v>
      </c>
      <c r="B188" s="202">
        <v>2</v>
      </c>
      <c r="D188" s="79"/>
    </row>
    <row r="189" spans="1:4" ht="13" thickBot="1" x14ac:dyDescent="0.3">
      <c r="A189" s="79"/>
      <c r="B189" s="79"/>
      <c r="C189" s="79"/>
      <c r="D189" s="79"/>
    </row>
    <row r="190" spans="1:4" ht="13.5" thickBot="1" x14ac:dyDescent="0.3">
      <c r="A190" s="79"/>
      <c r="B190" s="79"/>
      <c r="C190" s="192" t="s">
        <v>401</v>
      </c>
      <c r="D190" s="167">
        <f>SUMIF(D177:D186,2,D177:D186)</f>
        <v>0</v>
      </c>
    </row>
    <row r="191" spans="1:4" ht="13" x14ac:dyDescent="0.25">
      <c r="A191" s="134" t="s">
        <v>49</v>
      </c>
      <c r="B191" s="78"/>
      <c r="C191" s="78"/>
      <c r="D191" s="78"/>
    </row>
    <row r="192" spans="1:4" ht="13" x14ac:dyDescent="0.25">
      <c r="A192" s="166" t="s">
        <v>403</v>
      </c>
      <c r="B192" s="280"/>
      <c r="C192" s="280"/>
      <c r="D192" s="280"/>
    </row>
    <row r="193" spans="1:4" ht="13" thickBot="1" x14ac:dyDescent="0.3">
      <c r="A193" s="157"/>
      <c r="B193" s="157"/>
      <c r="C193" s="157"/>
      <c r="D193" s="157"/>
    </row>
    <row r="194" spans="1:4" ht="13.5" thickBot="1" x14ac:dyDescent="0.3">
      <c r="A194" s="588" t="s">
        <v>56</v>
      </c>
      <c r="B194" s="589"/>
      <c r="C194" s="589"/>
      <c r="D194" s="590"/>
    </row>
    <row r="195" spans="1:4" ht="21" customHeight="1" x14ac:dyDescent="0.25">
      <c r="A195" s="387" t="s">
        <v>184</v>
      </c>
      <c r="B195" s="282" t="s">
        <v>52</v>
      </c>
      <c r="C195" s="268"/>
      <c r="D195" s="283" t="s">
        <v>15</v>
      </c>
    </row>
    <row r="196" spans="1:4" ht="35" customHeight="1" x14ac:dyDescent="0.25">
      <c r="A196" s="67"/>
      <c r="B196" s="112"/>
      <c r="C196" s="101"/>
      <c r="D196" s="106" t="e">
        <f>LOOKUP(A196,{""},{1})</f>
        <v>#N/A</v>
      </c>
    </row>
    <row r="197" spans="1:4" ht="35" customHeight="1" x14ac:dyDescent="0.25">
      <c r="A197" s="67"/>
      <c r="B197" s="100"/>
      <c r="C197" s="101"/>
      <c r="D197" s="106" t="e">
        <f>LOOKUP(A197,{""},{1})</f>
        <v>#N/A</v>
      </c>
    </row>
    <row r="198" spans="1:4" ht="35" customHeight="1" x14ac:dyDescent="0.25">
      <c r="A198" s="67"/>
      <c r="B198" s="100"/>
      <c r="C198" s="101"/>
      <c r="D198" s="106" t="e">
        <f>LOOKUP(A198,{""},{1})</f>
        <v>#N/A</v>
      </c>
    </row>
    <row r="199" spans="1:4" ht="35" customHeight="1" x14ac:dyDescent="0.25">
      <c r="A199" s="67"/>
      <c r="B199" s="100"/>
      <c r="C199" s="101"/>
      <c r="D199" s="106" t="e">
        <f>LOOKUP(A199,{""},{1})</f>
        <v>#N/A</v>
      </c>
    </row>
    <row r="200" spans="1:4" ht="13" thickBot="1" x14ac:dyDescent="0.3">
      <c r="A200" s="79"/>
      <c r="B200" s="79"/>
      <c r="C200" s="79"/>
      <c r="D200" s="79"/>
    </row>
    <row r="201" spans="1:4" ht="13.5" thickBot="1" x14ac:dyDescent="0.3">
      <c r="A201" s="202" t="s">
        <v>461</v>
      </c>
      <c r="B201" s="202">
        <v>1</v>
      </c>
      <c r="D201" s="79"/>
    </row>
    <row r="202" spans="1:4" ht="13" thickBot="1" x14ac:dyDescent="0.3">
      <c r="A202" s="79"/>
      <c r="B202" s="79"/>
      <c r="C202" s="79"/>
      <c r="D202" s="79"/>
    </row>
    <row r="203" spans="1:4" ht="13.5" thickBot="1" x14ac:dyDescent="0.3">
      <c r="A203" s="79"/>
      <c r="B203" s="79"/>
      <c r="C203" s="192" t="s">
        <v>402</v>
      </c>
      <c r="D203" s="167">
        <f>SUMIF(D187:D199,1,D187:D199)</f>
        <v>0</v>
      </c>
    </row>
    <row r="204" spans="1:4" ht="13" thickBot="1" x14ac:dyDescent="0.3">
      <c r="A204" s="78"/>
      <c r="B204" s="78"/>
      <c r="C204" s="78"/>
      <c r="D204" s="78"/>
    </row>
    <row r="205" spans="1:4" ht="13.5" thickBot="1" x14ac:dyDescent="0.3">
      <c r="A205" s="588" t="s">
        <v>57</v>
      </c>
      <c r="B205" s="589"/>
      <c r="C205" s="589"/>
      <c r="D205" s="590"/>
    </row>
    <row r="206" spans="1:4" ht="24" customHeight="1" x14ac:dyDescent="0.25">
      <c r="A206" s="612" t="s">
        <v>339</v>
      </c>
      <c r="B206" s="613"/>
      <c r="C206" s="613"/>
      <c r="D206" s="74" t="s">
        <v>15</v>
      </c>
    </row>
    <row r="207" spans="1:4" ht="25" customHeight="1" x14ac:dyDescent="0.25">
      <c r="A207" s="565"/>
      <c r="B207" s="567"/>
      <c r="C207" s="567"/>
      <c r="D207" s="73"/>
    </row>
    <row r="208" spans="1:4" ht="25" customHeight="1" x14ac:dyDescent="0.25">
      <c r="A208" s="565"/>
      <c r="B208" s="567"/>
      <c r="C208" s="567"/>
      <c r="D208" s="73"/>
    </row>
    <row r="209" spans="1:4" ht="25" customHeight="1" x14ac:dyDescent="0.25">
      <c r="A209" s="565"/>
      <c r="B209" s="567"/>
      <c r="C209" s="567"/>
      <c r="D209" s="73"/>
    </row>
    <row r="210" spans="1:4" ht="25" customHeight="1" x14ac:dyDescent="0.25">
      <c r="A210" s="565"/>
      <c r="B210" s="567"/>
      <c r="C210" s="567"/>
      <c r="D210" s="73"/>
    </row>
    <row r="211" spans="1:4" ht="25" customHeight="1" x14ac:dyDescent="0.25">
      <c r="A211" s="565"/>
      <c r="B211" s="567"/>
      <c r="C211" s="567"/>
      <c r="D211" s="73"/>
    </row>
    <row r="212" spans="1:4" ht="17.25" customHeight="1" thickBot="1" x14ac:dyDescent="0.3">
      <c r="A212" s="79" t="s">
        <v>561</v>
      </c>
      <c r="B212" s="78"/>
      <c r="C212" s="79"/>
      <c r="D212" s="79"/>
    </row>
    <row r="213" spans="1:4" ht="18" customHeight="1" thickBot="1" x14ac:dyDescent="0.3">
      <c r="A213" s="78"/>
      <c r="B213" s="78"/>
      <c r="C213" s="192" t="s">
        <v>404</v>
      </c>
      <c r="D213" s="151">
        <f>SUM(D207:D211)</f>
        <v>0</v>
      </c>
    </row>
    <row r="214" spans="1:4" x14ac:dyDescent="0.25">
      <c r="A214" s="78"/>
      <c r="B214" s="78"/>
      <c r="C214" s="78"/>
      <c r="D214" s="78"/>
    </row>
    <row r="215" spans="1:4" x14ac:dyDescent="0.25">
      <c r="A215" s="78"/>
      <c r="B215" s="78"/>
      <c r="C215" s="78"/>
      <c r="D215" s="78"/>
    </row>
    <row r="216" spans="1:4" ht="3" customHeight="1" thickBot="1" x14ac:dyDescent="0.3">
      <c r="A216" s="78"/>
      <c r="B216" s="78"/>
      <c r="C216" s="78"/>
      <c r="D216" s="78"/>
    </row>
    <row r="217" spans="1:4" ht="13" hidden="1" thickBot="1" x14ac:dyDescent="0.3">
      <c r="A217" s="78"/>
      <c r="B217" s="78"/>
      <c r="C217" s="78"/>
      <c r="D217" s="78"/>
    </row>
    <row r="218" spans="1:4" ht="13" hidden="1" thickBot="1" x14ac:dyDescent="0.3">
      <c r="A218" s="78"/>
      <c r="B218" s="78"/>
      <c r="C218" s="78"/>
      <c r="D218" s="78"/>
    </row>
    <row r="219" spans="1:4" ht="21" customHeight="1" thickBot="1" x14ac:dyDescent="0.3">
      <c r="A219" s="606" t="s">
        <v>405</v>
      </c>
      <c r="B219" s="607"/>
      <c r="C219" s="608"/>
      <c r="D219" s="284">
        <f>SUM(D213,D203,D190,D171,D96,D79,D64,D47,D24)</f>
        <v>0</v>
      </c>
    </row>
    <row r="220" spans="1:4" ht="24.75" customHeight="1" thickBot="1" x14ac:dyDescent="0.3">
      <c r="A220" s="627" t="s">
        <v>406</v>
      </c>
      <c r="B220" s="628"/>
      <c r="C220" s="628"/>
      <c r="D220" s="629"/>
    </row>
    <row r="221" spans="1:4" ht="13.5" thickBot="1" x14ac:dyDescent="0.3">
      <c r="A221" s="588" t="s">
        <v>355</v>
      </c>
      <c r="B221" s="589"/>
      <c r="C221" s="589"/>
      <c r="D221" s="590"/>
    </row>
    <row r="222" spans="1:4" s="17" customFormat="1" ht="15" customHeight="1" x14ac:dyDescent="0.3">
      <c r="A222" s="390" t="s">
        <v>31</v>
      </c>
      <c r="B222" s="391"/>
      <c r="C222" s="391"/>
      <c r="D222" s="391"/>
    </row>
    <row r="223" spans="1:4" ht="13" x14ac:dyDescent="0.25">
      <c r="A223" s="79"/>
      <c r="B223" s="129" t="s">
        <v>32</v>
      </c>
      <c r="C223" s="129" t="s">
        <v>33</v>
      </c>
      <c r="D223" s="205" t="s">
        <v>36</v>
      </c>
    </row>
    <row r="224" spans="1:4" ht="13" x14ac:dyDescent="0.25">
      <c r="A224" s="574" t="s">
        <v>356</v>
      </c>
      <c r="B224" s="176"/>
      <c r="C224" s="285"/>
      <c r="D224" s="207"/>
    </row>
    <row r="225" spans="1:6" ht="25" customHeight="1" x14ac:dyDescent="0.25">
      <c r="A225" s="574"/>
      <c r="B225" s="160"/>
      <c r="C225" s="160"/>
      <c r="D225" s="160"/>
    </row>
    <row r="226" spans="1:6" ht="13" x14ac:dyDescent="0.25">
      <c r="A226" s="135"/>
      <c r="B226" s="160"/>
      <c r="C226" s="160" t="s">
        <v>58</v>
      </c>
      <c r="D226" s="168" t="s">
        <v>3</v>
      </c>
    </row>
    <row r="227" spans="1:6" x14ac:dyDescent="0.25">
      <c r="A227" s="135" t="s">
        <v>65</v>
      </c>
      <c r="B227" s="208">
        <v>0</v>
      </c>
      <c r="C227" s="209">
        <v>2.0000000000000001E-4</v>
      </c>
      <c r="D227" s="210">
        <f>B227*C227</f>
        <v>0</v>
      </c>
    </row>
    <row r="228" spans="1:6" ht="8" customHeight="1" x14ac:dyDescent="0.25">
      <c r="A228" s="79"/>
      <c r="B228" s="79"/>
      <c r="C228" s="79"/>
      <c r="D228" s="79"/>
    </row>
    <row r="229" spans="1:6" x14ac:dyDescent="0.25">
      <c r="A229" s="79"/>
      <c r="B229" s="213" t="s">
        <v>185</v>
      </c>
      <c r="C229" s="213"/>
      <c r="D229" s="216">
        <f>D224+D227</f>
        <v>0</v>
      </c>
      <c r="F229" s="286"/>
    </row>
    <row r="230" spans="1:6" ht="8" customHeight="1" x14ac:dyDescent="0.25">
      <c r="A230" s="79"/>
      <c r="B230" s="79"/>
      <c r="C230" s="79"/>
      <c r="D230" s="79"/>
    </row>
    <row r="231" spans="1:6" ht="13.5" customHeight="1" x14ac:dyDescent="0.25">
      <c r="A231" s="135" t="s">
        <v>82</v>
      </c>
      <c r="B231" s="559" t="s">
        <v>67</v>
      </c>
      <c r="C231" s="597"/>
      <c r="D231" s="217"/>
    </row>
    <row r="232" spans="1:6" ht="8" customHeight="1" x14ac:dyDescent="0.25">
      <c r="A232" s="135"/>
      <c r="B232" s="218"/>
      <c r="C232" s="98"/>
      <c r="D232" s="212"/>
    </row>
    <row r="233" spans="1:6" ht="13" x14ac:dyDescent="0.25">
      <c r="A233" s="287" t="s">
        <v>138</v>
      </c>
      <c r="B233" s="211" t="s">
        <v>136</v>
      </c>
      <c r="C233" s="160" t="s">
        <v>137</v>
      </c>
      <c r="D233" s="212"/>
    </row>
    <row r="234" spans="1:6" x14ac:dyDescent="0.25">
      <c r="A234" s="219" t="s">
        <v>133</v>
      </c>
      <c r="B234" s="208">
        <v>0</v>
      </c>
      <c r="C234" s="92">
        <v>4.4999999999999999E-4</v>
      </c>
      <c r="D234" s="288">
        <f>(B234*C234)</f>
        <v>0</v>
      </c>
    </row>
    <row r="235" spans="1:6" x14ac:dyDescent="0.25">
      <c r="A235" s="219" t="s">
        <v>260</v>
      </c>
      <c r="B235" s="208">
        <v>0</v>
      </c>
      <c r="C235" s="92">
        <v>2E-3</v>
      </c>
      <c r="D235" s="288">
        <f>(B235*C235)</f>
        <v>0</v>
      </c>
    </row>
    <row r="236" spans="1:6" x14ac:dyDescent="0.25">
      <c r="A236" s="219" t="s">
        <v>135</v>
      </c>
      <c r="B236" s="208">
        <v>0</v>
      </c>
      <c r="C236" s="92">
        <v>5.9999999999999995E-4</v>
      </c>
      <c r="D236" s="210">
        <f>(B236*C236)</f>
        <v>0</v>
      </c>
    </row>
    <row r="237" spans="1:6" ht="13" x14ac:dyDescent="0.25">
      <c r="A237" s="219" t="s">
        <v>562</v>
      </c>
      <c r="B237" s="208">
        <v>0</v>
      </c>
      <c r="C237" s="92">
        <v>3.5E-4</v>
      </c>
      <c r="D237" s="288">
        <f>(B237*C237)</f>
        <v>0</v>
      </c>
    </row>
    <row r="238" spans="1:6" ht="7" customHeight="1" thickBot="1" x14ac:dyDescent="0.3">
      <c r="A238" s="135"/>
      <c r="B238" s="290"/>
      <c r="C238" s="135"/>
      <c r="D238" s="212"/>
    </row>
    <row r="239" spans="1:6" ht="13" x14ac:dyDescent="0.25">
      <c r="A239" s="594" t="s">
        <v>454</v>
      </c>
      <c r="B239" s="595"/>
      <c r="C239" s="595"/>
      <c r="D239" s="596"/>
    </row>
    <row r="240" spans="1:6" x14ac:dyDescent="0.25">
      <c r="A240" s="630" t="s">
        <v>358</v>
      </c>
      <c r="B240" s="631"/>
      <c r="C240" s="388" t="s">
        <v>357</v>
      </c>
      <c r="D240" s="289"/>
    </row>
    <row r="241" spans="1:4" ht="13" thickBot="1" x14ac:dyDescent="0.3">
      <c r="A241" s="600"/>
      <c r="B241" s="601"/>
      <c r="C241" s="398"/>
      <c r="D241" s="399"/>
    </row>
    <row r="242" spans="1:4" ht="13" thickBot="1" x14ac:dyDescent="0.3">
      <c r="A242" s="135"/>
      <c r="B242" s="290"/>
      <c r="C242" s="160"/>
      <c r="D242" s="212"/>
    </row>
    <row r="243" spans="1:4" ht="13.5" thickBot="1" x14ac:dyDescent="0.3">
      <c r="A243" s="135"/>
      <c r="B243" s="290"/>
      <c r="C243" s="291" t="s">
        <v>60</v>
      </c>
      <c r="D243" s="223">
        <f>SUM(D229,D231,D234:D237)-D240</f>
        <v>0</v>
      </c>
    </row>
    <row r="244" spans="1:4" ht="13" thickBot="1" x14ac:dyDescent="0.3">
      <c r="A244" s="197"/>
      <c r="B244" s="197"/>
    </row>
    <row r="245" spans="1:4" s="17" customFormat="1" ht="15" customHeight="1" x14ac:dyDescent="0.3">
      <c r="A245" s="392" t="s">
        <v>35</v>
      </c>
      <c r="B245" s="393"/>
      <c r="C245" s="393"/>
      <c r="D245" s="393"/>
    </row>
    <row r="246" spans="1:4" ht="13" x14ac:dyDescent="0.25">
      <c r="A246" s="168"/>
      <c r="B246" s="168" t="s">
        <v>32</v>
      </c>
      <c r="C246" s="168" t="s">
        <v>33</v>
      </c>
      <c r="D246" s="292" t="s">
        <v>36</v>
      </c>
    </row>
    <row r="247" spans="1:4" ht="12.75" customHeight="1" x14ac:dyDescent="0.25">
      <c r="A247" s="574" t="s">
        <v>356</v>
      </c>
      <c r="B247" s="90"/>
      <c r="C247" s="293"/>
      <c r="D247" s="207"/>
    </row>
    <row r="248" spans="1:4" ht="25" customHeight="1" x14ac:dyDescent="0.25">
      <c r="A248" s="574"/>
      <c r="B248" s="160"/>
      <c r="C248" s="160"/>
      <c r="D248" s="160"/>
    </row>
    <row r="249" spans="1:4" ht="15" customHeight="1" x14ac:dyDescent="0.25">
      <c r="A249" s="135"/>
      <c r="B249" s="160"/>
      <c r="C249" s="160" t="s">
        <v>58</v>
      </c>
      <c r="D249" s="168" t="s">
        <v>3</v>
      </c>
    </row>
    <row r="250" spans="1:4" ht="15" customHeight="1" x14ac:dyDescent="0.25">
      <c r="A250" s="135" t="s">
        <v>65</v>
      </c>
      <c r="B250" s="208"/>
      <c r="C250" s="209">
        <v>2.0000000000000001E-4</v>
      </c>
      <c r="D250" s="210">
        <f>SUM(B250*C250)</f>
        <v>0</v>
      </c>
    </row>
    <row r="251" spans="1:4" ht="8" customHeight="1" x14ac:dyDescent="0.25">
      <c r="A251" s="79"/>
      <c r="B251" s="79"/>
      <c r="C251" s="79"/>
      <c r="D251" s="79"/>
    </row>
    <row r="252" spans="1:4" x14ac:dyDescent="0.25">
      <c r="A252" s="79"/>
      <c r="B252" s="213" t="s">
        <v>185</v>
      </c>
      <c r="C252" s="213"/>
      <c r="D252" s="216">
        <f>D247+D250</f>
        <v>0</v>
      </c>
    </row>
    <row r="253" spans="1:4" ht="8" customHeight="1" x14ac:dyDescent="0.25">
      <c r="A253" s="79"/>
      <c r="B253" s="79"/>
      <c r="C253" s="79"/>
      <c r="D253" s="79"/>
    </row>
    <row r="254" spans="1:4" x14ac:dyDescent="0.25">
      <c r="A254" s="135" t="s">
        <v>82</v>
      </c>
      <c r="B254" s="559" t="s">
        <v>67</v>
      </c>
      <c r="C254" s="597"/>
      <c r="D254" s="217">
        <v>0</v>
      </c>
    </row>
    <row r="255" spans="1:4" ht="8" customHeight="1" x14ac:dyDescent="0.25">
      <c r="A255" s="135"/>
      <c r="B255" s="218"/>
      <c r="C255" s="98"/>
      <c r="D255" s="212"/>
    </row>
    <row r="256" spans="1:4" ht="13" x14ac:dyDescent="0.25">
      <c r="A256" s="287" t="s">
        <v>138</v>
      </c>
      <c r="B256" s="211" t="s">
        <v>136</v>
      </c>
      <c r="C256" s="160" t="s">
        <v>137</v>
      </c>
      <c r="D256" s="212"/>
    </row>
    <row r="257" spans="1:4" x14ac:dyDescent="0.25">
      <c r="A257" s="219" t="s">
        <v>133</v>
      </c>
      <c r="B257" s="208">
        <v>0</v>
      </c>
      <c r="C257" s="92">
        <v>4.4999999999999999E-4</v>
      </c>
      <c r="D257" s="210">
        <f>(B257*C257)</f>
        <v>0</v>
      </c>
    </row>
    <row r="258" spans="1:4" ht="15.75" customHeight="1" x14ac:dyDescent="0.25">
      <c r="A258" s="219" t="s">
        <v>260</v>
      </c>
      <c r="B258" s="208">
        <v>0</v>
      </c>
      <c r="C258" s="92">
        <v>2E-3</v>
      </c>
      <c r="D258" s="210">
        <f>(B258*C258)</f>
        <v>0</v>
      </c>
    </row>
    <row r="259" spans="1:4" ht="15.75" customHeight="1" x14ac:dyDescent="0.25">
      <c r="A259" s="219" t="s">
        <v>135</v>
      </c>
      <c r="B259" s="208">
        <v>0</v>
      </c>
      <c r="C259" s="92">
        <v>5.9999999999999995E-4</v>
      </c>
      <c r="D259" s="210">
        <f>(B259*C259)</f>
        <v>0</v>
      </c>
    </row>
    <row r="260" spans="1:4" ht="14.25" customHeight="1" x14ac:dyDescent="0.25">
      <c r="A260" s="219" t="s">
        <v>558</v>
      </c>
      <c r="B260" s="208">
        <v>0</v>
      </c>
      <c r="C260" s="92">
        <v>3.5E-4</v>
      </c>
      <c r="D260" s="210">
        <f>(B260*C260)</f>
        <v>0</v>
      </c>
    </row>
    <row r="261" spans="1:4" ht="7" customHeight="1" thickBot="1" x14ac:dyDescent="0.3">
      <c r="A261" s="135"/>
      <c r="B261" s="290"/>
      <c r="C261" s="135"/>
      <c r="D261" s="212"/>
    </row>
    <row r="262" spans="1:4" ht="14.25" customHeight="1" x14ac:dyDescent="0.25">
      <c r="A262" s="594" t="s">
        <v>454</v>
      </c>
      <c r="B262" s="595"/>
      <c r="C262" s="595"/>
      <c r="D262" s="596"/>
    </row>
    <row r="263" spans="1:4" ht="14.25" customHeight="1" x14ac:dyDescent="0.25">
      <c r="A263" s="632" t="s">
        <v>358</v>
      </c>
      <c r="B263" s="633"/>
      <c r="C263" s="388" t="s">
        <v>357</v>
      </c>
      <c r="D263" s="289"/>
    </row>
    <row r="264" spans="1:4" ht="14.25" customHeight="1" thickBot="1" x14ac:dyDescent="0.3">
      <c r="A264" s="634"/>
      <c r="B264" s="635"/>
      <c r="C264" s="398"/>
      <c r="D264" s="399"/>
    </row>
    <row r="265" spans="1:4" ht="14.25" customHeight="1" thickBot="1" x14ac:dyDescent="0.3">
      <c r="A265" s="135"/>
      <c r="B265" s="211"/>
      <c r="C265" s="160"/>
      <c r="D265" s="224"/>
    </row>
    <row r="266" spans="1:4" ht="18.75" customHeight="1" thickBot="1" x14ac:dyDescent="0.3">
      <c r="A266" s="197"/>
      <c r="B266" s="197"/>
      <c r="C266" s="291" t="s">
        <v>61</v>
      </c>
      <c r="D266" s="223">
        <f>SUM(D252,D254,D257:D260)-D263</f>
        <v>0</v>
      </c>
    </row>
    <row r="267" spans="1:4" ht="17.25" customHeight="1" thickBot="1" x14ac:dyDescent="0.3">
      <c r="A267" s="197"/>
      <c r="B267" s="197"/>
      <c r="C267" s="197"/>
      <c r="D267" s="197"/>
    </row>
    <row r="268" spans="1:4" s="17" customFormat="1" ht="15" customHeight="1" x14ac:dyDescent="0.3">
      <c r="A268" s="392" t="s">
        <v>83</v>
      </c>
      <c r="B268" s="393"/>
      <c r="C268" s="393"/>
      <c r="D268" s="393"/>
    </row>
    <row r="269" spans="1:4" ht="13" x14ac:dyDescent="0.25">
      <c r="A269" s="168"/>
      <c r="B269" s="168" t="s">
        <v>32</v>
      </c>
      <c r="C269" s="168" t="s">
        <v>33</v>
      </c>
      <c r="D269" s="292" t="s">
        <v>36</v>
      </c>
    </row>
    <row r="270" spans="1:4" ht="12" customHeight="1" x14ac:dyDescent="0.25">
      <c r="A270" s="574" t="s">
        <v>356</v>
      </c>
      <c r="B270" s="90"/>
      <c r="C270" s="293"/>
      <c r="D270" s="207"/>
    </row>
    <row r="271" spans="1:4" ht="25" customHeight="1" x14ac:dyDescent="0.25">
      <c r="A271" s="574"/>
      <c r="B271" s="160"/>
      <c r="C271" s="160"/>
      <c r="D271" s="160"/>
    </row>
    <row r="272" spans="1:4" ht="13.5" customHeight="1" x14ac:dyDescent="0.25">
      <c r="A272" s="135"/>
      <c r="B272" s="160"/>
      <c r="C272" s="160" t="s">
        <v>58</v>
      </c>
      <c r="D272" s="168" t="s">
        <v>3</v>
      </c>
    </row>
    <row r="273" spans="1:4" ht="13.5" customHeight="1" x14ac:dyDescent="0.25">
      <c r="A273" s="135" t="s">
        <v>65</v>
      </c>
      <c r="B273" s="208"/>
      <c r="C273" s="209">
        <v>2.0000000000000001E-4</v>
      </c>
      <c r="D273" s="210">
        <f>SUM(B273*C273)</f>
        <v>0</v>
      </c>
    </row>
    <row r="274" spans="1:4" ht="8" customHeight="1" x14ac:dyDescent="0.25">
      <c r="A274" s="79"/>
      <c r="B274" s="79"/>
      <c r="C274" s="79"/>
      <c r="D274" s="79"/>
    </row>
    <row r="275" spans="1:4" ht="13.5" customHeight="1" x14ac:dyDescent="0.25">
      <c r="A275" s="79"/>
      <c r="B275" s="213" t="s">
        <v>185</v>
      </c>
      <c r="C275" s="213"/>
      <c r="D275" s="216">
        <f>D270+D273</f>
        <v>0</v>
      </c>
    </row>
    <row r="276" spans="1:4" ht="8" customHeight="1" x14ac:dyDescent="0.25">
      <c r="A276" s="79"/>
      <c r="B276" s="79"/>
      <c r="C276" s="79"/>
      <c r="D276" s="79"/>
    </row>
    <row r="277" spans="1:4" ht="13.5" customHeight="1" x14ac:dyDescent="0.25">
      <c r="A277" s="135" t="s">
        <v>82</v>
      </c>
      <c r="B277" s="559" t="s">
        <v>67</v>
      </c>
      <c r="C277" s="597"/>
      <c r="D277" s="217">
        <v>0</v>
      </c>
    </row>
    <row r="278" spans="1:4" ht="8" customHeight="1" x14ac:dyDescent="0.25">
      <c r="A278" s="135"/>
      <c r="B278" s="218"/>
      <c r="C278" s="98"/>
      <c r="D278" s="212"/>
    </row>
    <row r="279" spans="1:4" ht="12.75" customHeight="1" x14ac:dyDescent="0.25">
      <c r="A279" s="287" t="s">
        <v>138</v>
      </c>
      <c r="B279" s="211" t="s">
        <v>136</v>
      </c>
      <c r="C279" s="160" t="s">
        <v>137</v>
      </c>
      <c r="D279" s="212"/>
    </row>
    <row r="280" spans="1:4" ht="13.5" customHeight="1" x14ac:dyDescent="0.25">
      <c r="A280" s="219" t="s">
        <v>133</v>
      </c>
      <c r="B280" s="208">
        <v>0</v>
      </c>
      <c r="C280" s="92">
        <v>4.4999999999999999E-4</v>
      </c>
      <c r="D280" s="210">
        <f>(B280*C280)</f>
        <v>0</v>
      </c>
    </row>
    <row r="281" spans="1:4" ht="13.5" customHeight="1" x14ac:dyDescent="0.25">
      <c r="A281" s="219" t="s">
        <v>260</v>
      </c>
      <c r="B281" s="208">
        <v>0</v>
      </c>
      <c r="C281" s="92">
        <v>2E-3</v>
      </c>
      <c r="D281" s="210">
        <f>(B281*C281)</f>
        <v>0</v>
      </c>
    </row>
    <row r="282" spans="1:4" ht="13.5" customHeight="1" x14ac:dyDescent="0.25">
      <c r="A282" s="219" t="s">
        <v>135</v>
      </c>
      <c r="B282" s="208">
        <v>0</v>
      </c>
      <c r="C282" s="92">
        <v>5.9999999999999995E-4</v>
      </c>
      <c r="D282" s="210">
        <f>(B282*C282)</f>
        <v>0</v>
      </c>
    </row>
    <row r="283" spans="1:4" ht="13.5" customHeight="1" x14ac:dyDescent="0.25">
      <c r="A283" s="219" t="s">
        <v>342</v>
      </c>
      <c r="B283" s="208">
        <v>0</v>
      </c>
      <c r="C283" s="92">
        <v>3.5E-4</v>
      </c>
      <c r="D283" s="210">
        <f>(B283*C283)</f>
        <v>0</v>
      </c>
    </row>
    <row r="284" spans="1:4" ht="7" customHeight="1" thickBot="1" x14ac:dyDescent="0.3">
      <c r="A284" s="135"/>
      <c r="B284" s="290"/>
      <c r="C284" s="160"/>
      <c r="D284" s="224"/>
    </row>
    <row r="285" spans="1:4" ht="13.5" customHeight="1" x14ac:dyDescent="0.25">
      <c r="A285" s="594" t="s">
        <v>454</v>
      </c>
      <c r="B285" s="595"/>
      <c r="C285" s="595"/>
      <c r="D285" s="596"/>
    </row>
    <row r="286" spans="1:4" ht="13.5" customHeight="1" x14ac:dyDescent="0.25">
      <c r="A286" s="598" t="s">
        <v>358</v>
      </c>
      <c r="B286" s="599"/>
      <c r="C286" s="388" t="s">
        <v>357</v>
      </c>
      <c r="D286" s="289"/>
    </row>
    <row r="287" spans="1:4" ht="13.5" customHeight="1" thickBot="1" x14ac:dyDescent="0.3">
      <c r="A287" s="600"/>
      <c r="B287" s="601"/>
      <c r="C287" s="398"/>
      <c r="D287" s="399"/>
    </row>
    <row r="288" spans="1:4" ht="8" customHeight="1" thickBot="1" x14ac:dyDescent="0.3">
      <c r="A288" s="79"/>
      <c r="B288" s="79"/>
      <c r="C288" s="294"/>
      <c r="D288" s="295"/>
    </row>
    <row r="289" spans="1:4" ht="17.25" customHeight="1" thickBot="1" x14ac:dyDescent="0.3">
      <c r="A289" s="197"/>
      <c r="B289" s="197"/>
      <c r="C289" s="291" t="s">
        <v>174</v>
      </c>
      <c r="D289" s="223">
        <f>SUM(D275,D277,D280:D283)-D286</f>
        <v>0</v>
      </c>
    </row>
    <row r="290" spans="1:4" ht="8" customHeight="1" thickBot="1" x14ac:dyDescent="0.3">
      <c r="A290" s="79"/>
      <c r="B290" s="79"/>
      <c r="C290" s="294"/>
      <c r="D290" s="295"/>
    </row>
    <row r="291" spans="1:4" ht="13.5" customHeight="1" x14ac:dyDescent="0.25">
      <c r="A291" s="296" t="s">
        <v>37</v>
      </c>
      <c r="B291" s="297" t="s">
        <v>36</v>
      </c>
      <c r="C291" s="298"/>
      <c r="D291" s="166"/>
    </row>
    <row r="292" spans="1:4" x14ac:dyDescent="0.25">
      <c r="A292" s="194" t="s">
        <v>38</v>
      </c>
      <c r="B292" s="139">
        <v>30</v>
      </c>
      <c r="C292" s="79"/>
      <c r="D292" s="182"/>
    </row>
    <row r="293" spans="1:4" x14ac:dyDescent="0.25">
      <c r="A293" s="194" t="s">
        <v>224</v>
      </c>
      <c r="B293" s="139">
        <v>20</v>
      </c>
      <c r="C293" s="79"/>
      <c r="D293" s="182"/>
    </row>
    <row r="294" spans="1:4" ht="13" thickBot="1" x14ac:dyDescent="0.3">
      <c r="A294" s="179" t="s">
        <v>223</v>
      </c>
      <c r="B294" s="141">
        <v>10</v>
      </c>
      <c r="C294" s="79"/>
      <c r="D294" s="227"/>
    </row>
    <row r="295" spans="1:4" ht="8" customHeight="1" x14ac:dyDescent="0.25">
      <c r="A295" s="135"/>
      <c r="B295" s="148"/>
      <c r="C295" s="148"/>
      <c r="D295" s="227"/>
    </row>
    <row r="296" spans="1:4" x14ac:dyDescent="0.25">
      <c r="A296" s="79" t="s">
        <v>359</v>
      </c>
      <c r="B296" s="135"/>
      <c r="C296" s="79"/>
    </row>
    <row r="297" spans="1:4" ht="8" customHeight="1" thickBot="1" x14ac:dyDescent="0.3">
      <c r="D297" s="78"/>
    </row>
    <row r="298" spans="1:4" ht="15.5" customHeight="1" thickBot="1" x14ac:dyDescent="0.3">
      <c r="A298" s="299"/>
      <c r="B298" s="300"/>
      <c r="C298" s="301" t="s">
        <v>407</v>
      </c>
      <c r="D298" s="302">
        <f>SUM(D289,D266,D243)</f>
        <v>0</v>
      </c>
    </row>
    <row r="299" spans="1:4" ht="13.5" thickBot="1" x14ac:dyDescent="0.3">
      <c r="A299" s="588" t="s">
        <v>455</v>
      </c>
      <c r="B299" s="589"/>
      <c r="C299" s="589"/>
      <c r="D299" s="590"/>
    </row>
    <row r="300" spans="1:4" s="17" customFormat="1" ht="14.5" customHeight="1" x14ac:dyDescent="0.3">
      <c r="A300" s="390" t="s">
        <v>31</v>
      </c>
      <c r="B300" s="391"/>
      <c r="C300" s="391"/>
      <c r="D300" s="391"/>
    </row>
    <row r="301" spans="1:4" s="17" customFormat="1" ht="13" x14ac:dyDescent="0.3">
      <c r="A301" s="394"/>
      <c r="B301" s="8"/>
      <c r="C301" s="8" t="s">
        <v>362</v>
      </c>
      <c r="D301" s="8" t="s">
        <v>363</v>
      </c>
    </row>
    <row r="302" spans="1:4" ht="15" customHeight="1" x14ac:dyDescent="0.25">
      <c r="A302" s="574" t="s">
        <v>361</v>
      </c>
      <c r="B302" s="176"/>
      <c r="C302" s="285"/>
      <c r="D302" s="303"/>
    </row>
    <row r="303" spans="1:4" ht="35" customHeight="1" x14ac:dyDescent="0.25">
      <c r="A303" s="574"/>
      <c r="B303" s="160"/>
      <c r="C303" s="160"/>
      <c r="D303" s="160"/>
    </row>
    <row r="304" spans="1:4" x14ac:dyDescent="0.25">
      <c r="A304" s="78"/>
      <c r="B304" s="79"/>
      <c r="D304" s="78"/>
    </row>
    <row r="305" spans="1:4" ht="13" thickBot="1" x14ac:dyDescent="0.3">
      <c r="A305" s="78"/>
      <c r="B305" s="79"/>
      <c r="D305" s="78"/>
    </row>
    <row r="306" spans="1:4" s="17" customFormat="1" ht="14.5" customHeight="1" x14ac:dyDescent="0.3">
      <c r="A306" s="390" t="s">
        <v>35</v>
      </c>
      <c r="B306" s="391"/>
      <c r="C306" s="391"/>
      <c r="D306" s="391"/>
    </row>
    <row r="307" spans="1:4" s="17" customFormat="1" ht="13" x14ac:dyDescent="0.3">
      <c r="A307" s="394"/>
      <c r="B307" s="8"/>
      <c r="C307" s="8" t="s">
        <v>362</v>
      </c>
      <c r="D307" s="8" t="s">
        <v>363</v>
      </c>
    </row>
    <row r="308" spans="1:4" ht="15" customHeight="1" x14ac:dyDescent="0.25">
      <c r="A308" s="574" t="s">
        <v>361</v>
      </c>
      <c r="B308" s="176"/>
      <c r="C308" s="285"/>
      <c r="D308" s="303"/>
    </row>
    <row r="309" spans="1:4" ht="35" customHeight="1" x14ac:dyDescent="0.25">
      <c r="A309" s="574"/>
      <c r="B309" s="160"/>
      <c r="C309" s="160"/>
      <c r="D309" s="160"/>
    </row>
    <row r="310" spans="1:4" ht="13" thickBot="1" x14ac:dyDescent="0.3">
      <c r="A310" s="78"/>
      <c r="B310" s="79"/>
      <c r="D310" s="78"/>
    </row>
    <row r="311" spans="1:4" s="17" customFormat="1" ht="14.5" customHeight="1" x14ac:dyDescent="0.3">
      <c r="A311" s="390" t="s">
        <v>83</v>
      </c>
      <c r="B311" s="391"/>
      <c r="C311" s="391"/>
      <c r="D311" s="391"/>
    </row>
    <row r="312" spans="1:4" ht="13" x14ac:dyDescent="0.25">
      <c r="A312" s="79"/>
      <c r="B312" s="129"/>
      <c r="C312" s="129" t="s">
        <v>362</v>
      </c>
      <c r="D312" s="129" t="s">
        <v>363</v>
      </c>
    </row>
    <row r="313" spans="1:4" ht="15" customHeight="1" x14ac:dyDescent="0.25">
      <c r="A313" s="574" t="s">
        <v>361</v>
      </c>
      <c r="B313" s="176"/>
      <c r="C313" s="285"/>
      <c r="D313" s="303"/>
    </row>
    <row r="314" spans="1:4" ht="35" customHeight="1" x14ac:dyDescent="0.25">
      <c r="A314" s="574"/>
      <c r="B314" s="160"/>
      <c r="C314" s="160"/>
      <c r="D314" s="160"/>
    </row>
    <row r="315" spans="1:4" ht="13" thickBot="1" x14ac:dyDescent="0.3">
      <c r="A315" s="304"/>
      <c r="B315" s="160"/>
      <c r="C315" s="160"/>
      <c r="D315" s="160"/>
    </row>
    <row r="316" spans="1:4" ht="13.5" thickBot="1" x14ac:dyDescent="0.3">
      <c r="A316" s="304"/>
      <c r="B316" s="160"/>
      <c r="C316" s="143" t="s">
        <v>453</v>
      </c>
      <c r="D316" s="302">
        <f>SUM(D302,D308,D313)</f>
        <v>0</v>
      </c>
    </row>
    <row r="317" spans="1:4" ht="13" thickBot="1" x14ac:dyDescent="0.3">
      <c r="A317" s="78"/>
      <c r="B317" s="79"/>
      <c r="D317" s="78"/>
    </row>
    <row r="318" spans="1:4" ht="13.5" thickBot="1" x14ac:dyDescent="0.3">
      <c r="A318" s="588" t="s">
        <v>360</v>
      </c>
      <c r="B318" s="589"/>
      <c r="C318" s="589"/>
      <c r="D318" s="590"/>
    </row>
    <row r="319" spans="1:4" s="17" customFormat="1" ht="14.5" customHeight="1" x14ac:dyDescent="0.3">
      <c r="A319" s="390" t="s">
        <v>31</v>
      </c>
      <c r="B319" s="391"/>
      <c r="C319" s="391"/>
      <c r="D319" s="391"/>
    </row>
    <row r="320" spans="1:4" s="17" customFormat="1" ht="13" x14ac:dyDescent="0.3">
      <c r="A320" s="394"/>
      <c r="B320" s="9" t="s">
        <v>32</v>
      </c>
      <c r="C320" s="9" t="s">
        <v>33</v>
      </c>
      <c r="D320" s="395" t="s">
        <v>36</v>
      </c>
    </row>
    <row r="321" spans="1:4" ht="15" customHeight="1" x14ac:dyDescent="0.25">
      <c r="A321" s="604" t="s">
        <v>364</v>
      </c>
      <c r="B321" s="176"/>
      <c r="C321" s="176"/>
      <c r="D321" s="305"/>
    </row>
    <row r="322" spans="1:4" ht="32" customHeight="1" thickBot="1" x14ac:dyDescent="0.3">
      <c r="A322" s="605"/>
      <c r="B322" s="148"/>
      <c r="C322" s="148"/>
      <c r="D322" s="148"/>
    </row>
    <row r="323" spans="1:4" ht="13" thickBot="1" x14ac:dyDescent="0.3">
      <c r="A323" s="135"/>
      <c r="C323" s="306" t="s">
        <v>259</v>
      </c>
      <c r="D323" s="307">
        <v>0</v>
      </c>
    </row>
    <row r="324" spans="1:4" x14ac:dyDescent="0.25">
      <c r="B324" s="79"/>
      <c r="C324" s="79"/>
    </row>
    <row r="325" spans="1:4" ht="2.25" customHeight="1" thickBot="1" x14ac:dyDescent="0.3">
      <c r="A325" s="135"/>
      <c r="B325" s="78"/>
      <c r="C325" s="78"/>
      <c r="D325" s="79"/>
    </row>
    <row r="326" spans="1:4" ht="13" thickBot="1" x14ac:dyDescent="0.3">
      <c r="A326" s="135"/>
      <c r="B326" s="78"/>
      <c r="C326" s="308" t="s">
        <v>5</v>
      </c>
      <c r="D326" s="309">
        <f>D323*D321</f>
        <v>0</v>
      </c>
    </row>
    <row r="327" spans="1:4" ht="9" customHeight="1" thickBot="1" x14ac:dyDescent="0.3">
      <c r="A327" s="135"/>
      <c r="B327" s="78"/>
      <c r="C327" s="133"/>
      <c r="D327" s="148"/>
    </row>
    <row r="328" spans="1:4" s="17" customFormat="1" ht="14.5" customHeight="1" x14ac:dyDescent="0.3">
      <c r="A328" s="390" t="s">
        <v>35</v>
      </c>
      <c r="B328" s="391"/>
      <c r="C328" s="391"/>
      <c r="D328" s="391"/>
    </row>
    <row r="329" spans="1:4" s="17" customFormat="1" ht="13" x14ac:dyDescent="0.3">
      <c r="A329" s="394"/>
      <c r="B329" s="8" t="s">
        <v>32</v>
      </c>
      <c r="C329" s="8" t="s">
        <v>33</v>
      </c>
      <c r="D329" s="93" t="s">
        <v>36</v>
      </c>
    </row>
    <row r="330" spans="1:4" ht="15" customHeight="1" x14ac:dyDescent="0.25">
      <c r="A330" s="604" t="s">
        <v>364</v>
      </c>
      <c r="B330" s="176"/>
      <c r="C330" s="176"/>
      <c r="D330" s="305"/>
    </row>
    <row r="331" spans="1:4" ht="32" customHeight="1" thickBot="1" x14ac:dyDescent="0.3">
      <c r="A331" s="605"/>
      <c r="B331" s="148"/>
      <c r="C331" s="148"/>
      <c r="D331" s="148"/>
    </row>
    <row r="332" spans="1:4" ht="13" thickBot="1" x14ac:dyDescent="0.3">
      <c r="A332" s="135"/>
      <c r="B332" s="79"/>
      <c r="C332" s="306" t="s">
        <v>259</v>
      </c>
      <c r="D332" s="307">
        <v>0</v>
      </c>
    </row>
    <row r="333" spans="1:4" ht="13" thickBot="1" x14ac:dyDescent="0.3">
      <c r="A333" s="135"/>
      <c r="B333" s="79"/>
      <c r="C333" s="135"/>
      <c r="D333" s="310"/>
    </row>
    <row r="334" spans="1:4" ht="13" thickBot="1" x14ac:dyDescent="0.3">
      <c r="A334" s="135"/>
      <c r="B334" s="79"/>
      <c r="C334" s="308" t="s">
        <v>5</v>
      </c>
      <c r="D334" s="309">
        <f>D330*D332</f>
        <v>0</v>
      </c>
    </row>
    <row r="335" spans="1:4" ht="13" thickBot="1" x14ac:dyDescent="0.3">
      <c r="A335" s="135"/>
      <c r="B335" s="78"/>
    </row>
    <row r="336" spans="1:4" s="17" customFormat="1" ht="14.5" customHeight="1" x14ac:dyDescent="0.3">
      <c r="A336" s="390" t="s">
        <v>83</v>
      </c>
      <c r="B336" s="391"/>
      <c r="C336" s="391"/>
      <c r="D336" s="391"/>
    </row>
    <row r="337" spans="1:4" s="17" customFormat="1" ht="13" x14ac:dyDescent="0.3">
      <c r="A337" s="394"/>
      <c r="B337" s="8" t="s">
        <v>32</v>
      </c>
      <c r="C337" s="8" t="s">
        <v>33</v>
      </c>
      <c r="D337" s="93" t="s">
        <v>36</v>
      </c>
    </row>
    <row r="338" spans="1:4" ht="15" customHeight="1" x14ac:dyDescent="0.25">
      <c r="A338" s="604" t="s">
        <v>364</v>
      </c>
      <c r="B338" s="176"/>
      <c r="C338" s="176"/>
      <c r="D338" s="305"/>
    </row>
    <row r="339" spans="1:4" ht="32" customHeight="1" thickBot="1" x14ac:dyDescent="0.3">
      <c r="A339" s="605"/>
      <c r="B339" s="148"/>
      <c r="C339" s="148"/>
      <c r="D339" s="148"/>
    </row>
    <row r="340" spans="1:4" ht="13" thickBot="1" x14ac:dyDescent="0.3">
      <c r="A340" s="135"/>
      <c r="B340" s="79"/>
      <c r="C340" s="306" t="s">
        <v>259</v>
      </c>
      <c r="D340" s="307">
        <v>0</v>
      </c>
    </row>
    <row r="341" spans="1:4" ht="13" thickBot="1" x14ac:dyDescent="0.3">
      <c r="A341" s="135"/>
      <c r="B341" s="79"/>
      <c r="C341" s="135"/>
      <c r="D341" s="310"/>
    </row>
    <row r="342" spans="1:4" ht="13" thickBot="1" x14ac:dyDescent="0.3">
      <c r="A342" s="135"/>
      <c r="B342" s="79"/>
      <c r="C342" s="308" t="s">
        <v>5</v>
      </c>
      <c r="D342" s="309">
        <f>D338*D340</f>
        <v>0</v>
      </c>
    </row>
    <row r="343" spans="1:4" ht="13" thickBot="1" x14ac:dyDescent="0.3">
      <c r="A343" s="79"/>
      <c r="B343" s="79"/>
      <c r="C343" s="215"/>
      <c r="D343" s="79"/>
    </row>
    <row r="344" spans="1:4" s="17" customFormat="1" ht="14.5" customHeight="1" x14ac:dyDescent="0.3">
      <c r="A344" s="390" t="s">
        <v>235</v>
      </c>
      <c r="B344" s="391"/>
      <c r="C344" s="391"/>
      <c r="D344" s="391"/>
    </row>
    <row r="345" spans="1:4" s="17" customFormat="1" ht="13" x14ac:dyDescent="0.3">
      <c r="A345" s="394"/>
      <c r="B345" s="8" t="s">
        <v>32</v>
      </c>
      <c r="C345" s="8" t="s">
        <v>33</v>
      </c>
      <c r="D345" s="93" t="s">
        <v>36</v>
      </c>
    </row>
    <row r="346" spans="1:4" ht="15" customHeight="1" x14ac:dyDescent="0.25">
      <c r="A346" s="604" t="s">
        <v>85</v>
      </c>
      <c r="B346" s="176"/>
      <c r="C346" s="176"/>
      <c r="D346" s="305"/>
    </row>
    <row r="347" spans="1:4" ht="32" customHeight="1" thickBot="1" x14ac:dyDescent="0.3">
      <c r="A347" s="605"/>
      <c r="B347" s="148"/>
      <c r="C347" s="148"/>
      <c r="D347" s="148"/>
    </row>
    <row r="348" spans="1:4" ht="13" thickBot="1" x14ac:dyDescent="0.3">
      <c r="A348" s="135"/>
      <c r="B348" s="79"/>
      <c r="C348" s="306" t="s">
        <v>259</v>
      </c>
      <c r="D348" s="307">
        <v>0</v>
      </c>
    </row>
    <row r="349" spans="1:4" ht="13" thickBot="1" x14ac:dyDescent="0.3">
      <c r="A349" s="135"/>
      <c r="B349" s="79"/>
      <c r="C349" s="135"/>
      <c r="D349" s="310"/>
    </row>
    <row r="350" spans="1:4" ht="13" thickBot="1" x14ac:dyDescent="0.3">
      <c r="A350" s="135"/>
      <c r="B350" s="79"/>
      <c r="C350" s="308" t="s">
        <v>5</v>
      </c>
      <c r="D350" s="309">
        <f>D346*D348</f>
        <v>0</v>
      </c>
    </row>
    <row r="351" spans="1:4" ht="13" thickBot="1" x14ac:dyDescent="0.3">
      <c r="A351" s="79"/>
      <c r="B351" s="79"/>
      <c r="C351" s="215"/>
      <c r="D351" s="79"/>
    </row>
    <row r="352" spans="1:4" s="17" customFormat="1" ht="14.5" customHeight="1" x14ac:dyDescent="0.3">
      <c r="A352" s="390" t="s">
        <v>236</v>
      </c>
      <c r="B352" s="391"/>
      <c r="C352" s="391"/>
      <c r="D352" s="391"/>
    </row>
    <row r="353" spans="1:4" s="17" customFormat="1" ht="13" x14ac:dyDescent="0.3">
      <c r="A353" s="394"/>
      <c r="B353" s="8" t="s">
        <v>32</v>
      </c>
      <c r="C353" s="8" t="s">
        <v>33</v>
      </c>
      <c r="D353" s="93" t="s">
        <v>36</v>
      </c>
    </row>
    <row r="354" spans="1:4" ht="15" customHeight="1" x14ac:dyDescent="0.25">
      <c r="A354" s="604" t="s">
        <v>85</v>
      </c>
      <c r="B354" s="176"/>
      <c r="C354" s="176"/>
      <c r="D354" s="305"/>
    </row>
    <row r="355" spans="1:4" ht="32" customHeight="1" thickBot="1" x14ac:dyDescent="0.3">
      <c r="A355" s="605"/>
      <c r="B355" s="148"/>
      <c r="C355" s="148"/>
      <c r="D355" s="148"/>
    </row>
    <row r="356" spans="1:4" ht="15.75" customHeight="1" thickBot="1" x14ac:dyDescent="0.3">
      <c r="A356" s="135"/>
      <c r="B356" s="79"/>
      <c r="C356" s="306" t="s">
        <v>259</v>
      </c>
      <c r="D356" s="307">
        <v>0</v>
      </c>
    </row>
    <row r="357" spans="1:4" ht="15.75" customHeight="1" thickBot="1" x14ac:dyDescent="0.3">
      <c r="A357" s="135"/>
      <c r="B357" s="79"/>
      <c r="C357" s="135"/>
      <c r="D357" s="310"/>
    </row>
    <row r="358" spans="1:4" ht="15.75" customHeight="1" thickBot="1" x14ac:dyDescent="0.3">
      <c r="A358" s="135"/>
      <c r="B358" s="79"/>
      <c r="C358" s="308" t="s">
        <v>5</v>
      </c>
      <c r="D358" s="309">
        <f>D354*D356</f>
        <v>0</v>
      </c>
    </row>
    <row r="359" spans="1:4" ht="7.5" customHeight="1" x14ac:dyDescent="0.25">
      <c r="A359" s="79"/>
      <c r="B359" s="79"/>
      <c r="C359" s="215"/>
      <c r="D359" s="79"/>
    </row>
    <row r="360" spans="1:4" ht="13.5" thickBot="1" x14ac:dyDescent="0.3">
      <c r="A360" s="168" t="s">
        <v>37</v>
      </c>
      <c r="B360" s="168" t="s">
        <v>36</v>
      </c>
      <c r="C360" s="168" t="s">
        <v>33</v>
      </c>
      <c r="D360" s="160"/>
    </row>
    <row r="361" spans="1:4" ht="19" customHeight="1" x14ac:dyDescent="0.25">
      <c r="A361" s="311" t="s">
        <v>38</v>
      </c>
      <c r="B361" s="312">
        <v>20</v>
      </c>
      <c r="C361" s="313" t="s">
        <v>34</v>
      </c>
      <c r="D361" s="180" t="s">
        <v>258</v>
      </c>
    </row>
    <row r="362" spans="1:4" ht="19" customHeight="1" x14ac:dyDescent="0.25">
      <c r="A362" s="314" t="s">
        <v>18</v>
      </c>
      <c r="B362" s="259">
        <v>15</v>
      </c>
      <c r="C362" s="255" t="s">
        <v>71</v>
      </c>
      <c r="D362" s="232" t="s">
        <v>258</v>
      </c>
    </row>
    <row r="363" spans="1:4" ht="19" customHeight="1" thickBot="1" x14ac:dyDescent="0.3">
      <c r="A363" s="315" t="s">
        <v>223</v>
      </c>
      <c r="B363" s="316">
        <v>10</v>
      </c>
      <c r="C363" s="317"/>
      <c r="D363" s="233"/>
    </row>
    <row r="364" spans="1:4" ht="11.25" customHeight="1" thickBot="1" x14ac:dyDescent="0.3">
      <c r="A364" s="79"/>
      <c r="B364" s="79"/>
      <c r="C364" s="79"/>
      <c r="D364" s="79"/>
    </row>
    <row r="365" spans="1:4" ht="13.5" thickBot="1" x14ac:dyDescent="0.3">
      <c r="A365" s="197"/>
      <c r="B365" s="157"/>
      <c r="C365" s="143" t="s">
        <v>408</v>
      </c>
      <c r="D365" s="302">
        <f>SUM(D334,D326,D342,D350,D358)</f>
        <v>0</v>
      </c>
    </row>
    <row r="366" spans="1:4" ht="6.75" customHeight="1" thickBot="1" x14ac:dyDescent="0.3">
      <c r="A366" s="122"/>
      <c r="B366" s="122"/>
      <c r="C366" s="122"/>
      <c r="D366" s="318"/>
    </row>
    <row r="367" spans="1:4" ht="13.5" thickBot="1" x14ac:dyDescent="0.3">
      <c r="A367" s="568" t="s">
        <v>409</v>
      </c>
      <c r="B367" s="569"/>
      <c r="C367" s="570"/>
      <c r="D367" s="243">
        <f>SUM(D365,D298,D316)</f>
        <v>0</v>
      </c>
    </row>
    <row r="368" spans="1:4" ht="7.5" customHeight="1" x14ac:dyDescent="0.25">
      <c r="A368" s="79"/>
      <c r="B368" s="78"/>
      <c r="C368" s="78"/>
      <c r="D368" s="235"/>
    </row>
    <row r="369" spans="1:4" ht="13" thickBot="1" x14ac:dyDescent="0.3">
      <c r="A369" s="79"/>
      <c r="B369" s="78"/>
      <c r="C369" s="78"/>
      <c r="D369" s="235"/>
    </row>
    <row r="370" spans="1:4" ht="21" customHeight="1" thickBot="1" x14ac:dyDescent="0.3">
      <c r="A370" s="602" t="s">
        <v>102</v>
      </c>
      <c r="B370" s="603"/>
      <c r="C370" s="603"/>
      <c r="D370" s="389">
        <f>SUM(D367,D219)</f>
        <v>0</v>
      </c>
    </row>
  </sheetData>
  <sheetProtection algorithmName="SHA-512" hashValue="aBApOcwif1bQwA4R2sQ1k8jRkA/++osfJWLoBuXJf+sy0xg5PeAKwUd3DjYoZs2STaBq7x97RwWs5bkWm7y6GQ==" saltValue="g7cT+Zd8wN+14coJ4LlQzQ==" spinCount="100000" sheet="1" selectLockedCells="1"/>
  <dataConsolidate/>
  <mergeCells count="54">
    <mergeCell ref="A143:D143"/>
    <mergeCell ref="A160:D160"/>
    <mergeCell ref="A318:D318"/>
    <mergeCell ref="A67:B67"/>
    <mergeCell ref="A221:D221"/>
    <mergeCell ref="A81:D81"/>
    <mergeCell ref="A87:D87"/>
    <mergeCell ref="A104:D104"/>
    <mergeCell ref="A175:D175"/>
    <mergeCell ref="A194:D194"/>
    <mergeCell ref="A205:D205"/>
    <mergeCell ref="A220:D220"/>
    <mergeCell ref="A308:A309"/>
    <mergeCell ref="A313:A314"/>
    <mergeCell ref="A240:B241"/>
    <mergeCell ref="A263:B264"/>
    <mergeCell ref="A3:D3"/>
    <mergeCell ref="A2:D2"/>
    <mergeCell ref="A28:D28"/>
    <mergeCell ref="A57:D57"/>
    <mergeCell ref="A75:D75"/>
    <mergeCell ref="A1:D1"/>
    <mergeCell ref="B231:C231"/>
    <mergeCell ref="A219:C219"/>
    <mergeCell ref="A224:A225"/>
    <mergeCell ref="A22:B22"/>
    <mergeCell ref="A85:D85"/>
    <mergeCell ref="A206:C206"/>
    <mergeCell ref="A211:C211"/>
    <mergeCell ref="A207:C207"/>
    <mergeCell ref="A83:D83"/>
    <mergeCell ref="A84:D84"/>
    <mergeCell ref="A210:C210"/>
    <mergeCell ref="A208:C208"/>
    <mergeCell ref="A209:C209"/>
    <mergeCell ref="A82:D82"/>
    <mergeCell ref="A131:D131"/>
    <mergeCell ref="A370:C370"/>
    <mergeCell ref="A367:C367"/>
    <mergeCell ref="A321:A322"/>
    <mergeCell ref="A330:A331"/>
    <mergeCell ref="A338:A339"/>
    <mergeCell ref="A346:A347"/>
    <mergeCell ref="A354:A355"/>
    <mergeCell ref="A286:B287"/>
    <mergeCell ref="A302:A303"/>
    <mergeCell ref="A247:A248"/>
    <mergeCell ref="A285:D285"/>
    <mergeCell ref="A299:D299"/>
    <mergeCell ref="A239:D239"/>
    <mergeCell ref="B277:C277"/>
    <mergeCell ref="B254:C254"/>
    <mergeCell ref="A270:A271"/>
    <mergeCell ref="A262:D262"/>
  </mergeCells>
  <phoneticPr fontId="6" type="noConversion"/>
  <conditionalFormatting sqref="A16:A21 A5:A14">
    <cfRule type="iconSet" priority="9">
      <iconSet iconSet="3Symbols">
        <cfvo type="percent" val="0"/>
        <cfvo type="percent" val="33"/>
        <cfvo type="percent" val="67"/>
      </iconSet>
    </cfRule>
  </conditionalFormatting>
  <conditionalFormatting sqref="A59:A62">
    <cfRule type="colorScale" priority="5">
      <colorScale>
        <cfvo type="min"/>
        <cfvo type="max"/>
        <color rgb="FFFF7128"/>
        <color rgb="FFFFEF9C"/>
      </colorScale>
    </cfRule>
    <cfRule type="dataBar" priority="6">
      <dataBar>
        <cfvo type="min"/>
        <cfvo type="max"/>
        <color rgb="FF638EC6"/>
      </dataBar>
    </cfRule>
  </conditionalFormatting>
  <conditionalFormatting sqref="D16:D21 D5:D14">
    <cfRule type="iconSet" priority="12">
      <iconSet iconSet="3Symbols" reverse="1">
        <cfvo type="percent" val="0"/>
        <cfvo type="percent" val="&quot;0+$E$11&quot;" gte="0"/>
        <cfvo type="percent" val="0" gte="0"/>
      </iconSet>
    </cfRule>
  </conditionalFormatting>
  <dataValidations disablePrompts="1" count="6">
    <dataValidation type="list" allowBlank="1" showInputMessage="1" showErrorMessage="1" sqref="B354 B346 B224 B247 B270 B321 B330 B338 B302 B308 B313" xr:uid="{00000000-0002-0000-0300-000000000000}">
      <formula1>Level1</formula1>
    </dataValidation>
    <dataValidation type="list" allowBlank="1" showInputMessage="1" showErrorMessage="1" sqref="C354 C346 C338 C330 C321" xr:uid="{00000000-0002-0000-0300-000001000000}">
      <formula1>Role</formula1>
    </dataValidation>
    <dataValidation type="list" allowBlank="1" showInputMessage="1" showErrorMessage="1" sqref="D354 D346 D321 D330 D338" xr:uid="{00000000-0002-0000-0300-000002000000}">
      <formula1>UpFrontCredit1</formula1>
    </dataValidation>
    <dataValidation type="list" allowBlank="1" showInputMessage="1" showErrorMessage="1" sqref="D224 D247 D270" xr:uid="{00000000-0002-0000-0300-000003000000}">
      <formula1>UPFrontCredit</formula1>
    </dataValidation>
    <dataValidation type="list" allowBlank="1" showInputMessage="1" showErrorMessage="1" sqref="B59:B62" xr:uid="{00000000-0002-0000-0300-000004000000}">
      <formula1>RSBcredits</formula1>
    </dataValidation>
    <dataValidation type="list" allowBlank="1" showInputMessage="1" showErrorMessage="1" sqref="B31:B44" xr:uid="{00000000-0002-0000-0300-000005000000}">
      <formula1>Prescredits</formula1>
    </dataValidation>
  </dataValidations>
  <printOptions horizontalCentered="1"/>
  <pageMargins left="0.35" right="0.35" top="0.45" bottom="0.35" header="0.5" footer="0.34"/>
  <pageSetup fitToHeight="0" orientation="portrait" r:id="rId1"/>
  <headerFooter alignWithMargins="0">
    <oddFooter>&amp;C&amp;8Page &amp;P of &amp;N  &amp;A</oddFooter>
  </headerFooter>
  <rowBreaks count="9" manualBreakCount="9">
    <brk id="26" max="16383" man="1"/>
    <brk id="55" max="3" man="1"/>
    <brk id="102" max="3" man="1"/>
    <brk id="141" max="3" man="1"/>
    <brk id="174" max="16383" man="1"/>
    <brk id="203" max="3" man="1"/>
    <brk id="243" max="3" man="1"/>
    <brk id="298" max="3" man="1"/>
    <brk id="342" max="3" man="1"/>
  </rowBreaks>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F360"/>
  <sheetViews>
    <sheetView showGridLines="0" zoomScaleNormal="100" zoomScaleSheetLayoutView="130" zoomScalePageLayoutView="90" workbookViewId="0">
      <selection activeCell="A21" sqref="A21"/>
    </sheetView>
  </sheetViews>
  <sheetFormatPr defaultColWidth="9.1796875" defaultRowHeight="12.5" x14ac:dyDescent="0.25"/>
  <cols>
    <col min="1" max="1" width="38" style="87" customWidth="1"/>
    <col min="2" max="2" width="18.36328125" style="87" customWidth="1"/>
    <col min="3" max="3" width="18.90625" style="87" customWidth="1"/>
    <col min="4" max="4" width="17.81640625" style="87" customWidth="1"/>
    <col min="5" max="5" width="2.1796875" style="87" customWidth="1"/>
    <col min="6" max="6" width="2.54296875" style="86" customWidth="1"/>
    <col min="7" max="16384" width="9.1796875" style="87"/>
  </cols>
  <sheetData>
    <row r="1" spans="1:6" ht="25.5" thickBot="1" x14ac:dyDescent="0.3">
      <c r="A1" s="653" t="s">
        <v>343</v>
      </c>
      <c r="B1" s="654"/>
      <c r="C1" s="654"/>
      <c r="D1" s="654"/>
      <c r="E1" s="654"/>
      <c r="F1" s="410"/>
    </row>
    <row r="2" spans="1:6" ht="18.5" thickBot="1" x14ac:dyDescent="0.3">
      <c r="A2" s="650" t="s">
        <v>410</v>
      </c>
      <c r="B2" s="651"/>
      <c r="C2" s="651"/>
      <c r="D2" s="651"/>
      <c r="E2" s="651"/>
      <c r="F2" s="652"/>
    </row>
    <row r="3" spans="1:6" ht="13.5" thickBot="1" x14ac:dyDescent="0.3">
      <c r="A3" s="647" t="s">
        <v>130</v>
      </c>
      <c r="B3" s="648"/>
      <c r="C3" s="648"/>
      <c r="D3" s="648"/>
      <c r="E3" s="648"/>
      <c r="F3" s="649"/>
    </row>
    <row r="4" spans="1:6" s="18" customFormat="1" ht="20" customHeight="1" x14ac:dyDescent="0.25">
      <c r="A4" s="498" t="s">
        <v>169</v>
      </c>
      <c r="B4" s="499" t="s">
        <v>150</v>
      </c>
      <c r="C4" s="499" t="s">
        <v>208</v>
      </c>
      <c r="D4" s="499" t="s">
        <v>15</v>
      </c>
      <c r="E4" s="81"/>
      <c r="F4" s="500"/>
    </row>
    <row r="5" spans="1:6" ht="20" customHeight="1" x14ac:dyDescent="0.25">
      <c r="A5" s="73"/>
      <c r="B5" s="76"/>
      <c r="C5" s="77"/>
      <c r="D5" s="77"/>
      <c r="E5" s="85"/>
    </row>
    <row r="6" spans="1:6" ht="20" customHeight="1" x14ac:dyDescent="0.25">
      <c r="A6" s="73"/>
      <c r="B6" s="76"/>
      <c r="C6" s="77"/>
      <c r="D6" s="77"/>
      <c r="E6" s="85"/>
    </row>
    <row r="7" spans="1:6" ht="20" customHeight="1" x14ac:dyDescent="0.25">
      <c r="A7" s="73"/>
      <c r="B7" s="76"/>
      <c r="C7" s="77"/>
      <c r="D7" s="77"/>
      <c r="E7" s="85"/>
    </row>
    <row r="8" spans="1:6" ht="20" customHeight="1" x14ac:dyDescent="0.25">
      <c r="A8" s="73"/>
      <c r="B8" s="76"/>
      <c r="C8" s="77"/>
      <c r="D8" s="77"/>
      <c r="E8" s="85"/>
    </row>
    <row r="9" spans="1:6" ht="20" customHeight="1" x14ac:dyDescent="0.25">
      <c r="A9" s="73"/>
      <c r="B9" s="76"/>
      <c r="C9" s="77"/>
      <c r="D9" s="77"/>
      <c r="E9" s="85"/>
    </row>
    <row r="10" spans="1:6" x14ac:dyDescent="0.25">
      <c r="A10" s="85"/>
      <c r="B10" s="85"/>
      <c r="C10" s="85"/>
      <c r="D10" s="85"/>
      <c r="E10" s="85"/>
    </row>
    <row r="11" spans="1:6" ht="13.5" thickBot="1" x14ac:dyDescent="0.3">
      <c r="A11" s="396"/>
      <c r="B11" s="396"/>
      <c r="C11" s="396" t="s">
        <v>264</v>
      </c>
      <c r="D11" s="396" t="s">
        <v>265</v>
      </c>
      <c r="E11" s="85"/>
    </row>
    <row r="12" spans="1:6" ht="13" thickBot="1" x14ac:dyDescent="0.3">
      <c r="A12" s="658" t="s">
        <v>151</v>
      </c>
      <c r="B12" s="659"/>
      <c r="C12" s="400">
        <v>2</v>
      </c>
      <c r="D12" s="401">
        <v>4</v>
      </c>
      <c r="E12" s="85"/>
    </row>
    <row r="13" spans="1:6" ht="13" thickBot="1" x14ac:dyDescent="0.3">
      <c r="A13" s="85"/>
      <c r="B13" s="85"/>
      <c r="C13" s="85"/>
      <c r="D13" s="85"/>
      <c r="E13" s="85"/>
    </row>
    <row r="14" spans="1:6" ht="13.5" thickBot="1" x14ac:dyDescent="0.3">
      <c r="A14" s="85"/>
      <c r="B14" s="85"/>
      <c r="C14" s="411" t="s">
        <v>411</v>
      </c>
      <c r="D14" s="412">
        <f>SUM(D5:D9)</f>
        <v>0</v>
      </c>
      <c r="E14" s="85"/>
    </row>
    <row r="15" spans="1:6" ht="13" thickBot="1" x14ac:dyDescent="0.3">
      <c r="A15" s="85"/>
      <c r="B15" s="85"/>
      <c r="C15" s="85"/>
      <c r="D15" s="85"/>
      <c r="E15" s="85"/>
    </row>
    <row r="16" spans="1:6" ht="13.5" thickBot="1" x14ac:dyDescent="0.3">
      <c r="A16" s="647" t="s">
        <v>106</v>
      </c>
      <c r="B16" s="648"/>
      <c r="C16" s="648"/>
      <c r="D16" s="648"/>
      <c r="E16" s="648"/>
      <c r="F16" s="649"/>
    </row>
    <row r="17" spans="1:6" s="18" customFormat="1" ht="20" customHeight="1" x14ac:dyDescent="0.25">
      <c r="A17" s="498" t="s">
        <v>14</v>
      </c>
      <c r="B17" s="499" t="s">
        <v>72</v>
      </c>
      <c r="C17" s="499" t="s">
        <v>147</v>
      </c>
      <c r="D17" s="499" t="s">
        <v>15</v>
      </c>
      <c r="E17" s="81"/>
      <c r="F17" s="500"/>
    </row>
    <row r="18" spans="1:6" ht="20" customHeight="1" x14ac:dyDescent="0.25">
      <c r="A18" s="67"/>
      <c r="B18" s="95"/>
      <c r="C18" s="83">
        <v>0</v>
      </c>
      <c r="D18" s="84">
        <f>B18*C18</f>
        <v>0</v>
      </c>
      <c r="E18" s="85"/>
    </row>
    <row r="19" spans="1:6" ht="20" customHeight="1" x14ac:dyDescent="0.25">
      <c r="A19" s="67"/>
      <c r="B19" s="95"/>
      <c r="C19" s="83">
        <v>0</v>
      </c>
      <c r="D19" s="84">
        <f>B19*C19</f>
        <v>0</v>
      </c>
      <c r="E19" s="85"/>
    </row>
    <row r="20" spans="1:6" s="413" customFormat="1" ht="20" customHeight="1" x14ac:dyDescent="0.25">
      <c r="A20" s="67"/>
      <c r="B20" s="95"/>
      <c r="C20" s="83">
        <v>0</v>
      </c>
      <c r="D20" s="84">
        <f>B20*C20</f>
        <v>0</v>
      </c>
      <c r="E20" s="85"/>
      <c r="F20" s="367"/>
    </row>
    <row r="21" spans="1:6" ht="20" customHeight="1" x14ac:dyDescent="0.25">
      <c r="A21" s="67"/>
      <c r="B21" s="95"/>
      <c r="C21" s="83">
        <v>0</v>
      </c>
      <c r="D21" s="84">
        <f>B21*C21</f>
        <v>0</v>
      </c>
      <c r="E21" s="85"/>
    </row>
    <row r="22" spans="1:6" ht="20" customHeight="1" x14ac:dyDescent="0.25">
      <c r="A22" s="67"/>
      <c r="B22" s="95"/>
      <c r="C22" s="83">
        <v>0</v>
      </c>
      <c r="D22" s="84">
        <f>B22*C22</f>
        <v>0</v>
      </c>
      <c r="E22" s="85"/>
    </row>
    <row r="23" spans="1:6" ht="13" thickBot="1" x14ac:dyDescent="0.3">
      <c r="A23" s="85"/>
      <c r="B23" s="85"/>
      <c r="C23" s="85"/>
      <c r="D23" s="85"/>
      <c r="E23" s="85"/>
    </row>
    <row r="24" spans="1:6" ht="13.5" thickBot="1" x14ac:dyDescent="0.3">
      <c r="A24" s="656" t="s">
        <v>204</v>
      </c>
      <c r="B24" s="657"/>
      <c r="C24" s="85"/>
      <c r="D24" s="85"/>
      <c r="E24" s="85"/>
    </row>
    <row r="25" spans="1:6" ht="13" thickBot="1" x14ac:dyDescent="0.3">
      <c r="A25" s="85"/>
      <c r="B25" s="85"/>
      <c r="C25" s="85"/>
      <c r="D25" s="85"/>
      <c r="E25" s="85"/>
    </row>
    <row r="26" spans="1:6" ht="13.5" thickBot="1" x14ac:dyDescent="0.3">
      <c r="A26" s="85"/>
      <c r="B26" s="85"/>
      <c r="C26" s="411" t="s">
        <v>412</v>
      </c>
      <c r="D26" s="412">
        <f>SUM(D18:D22)</f>
        <v>0</v>
      </c>
      <c r="E26" s="85"/>
    </row>
    <row r="27" spans="1:6" ht="13.5" thickBot="1" x14ac:dyDescent="0.3">
      <c r="A27" s="85"/>
      <c r="B27" s="85"/>
      <c r="C27" s="367"/>
      <c r="D27" s="98"/>
      <c r="E27" s="85"/>
    </row>
    <row r="28" spans="1:6" ht="13" thickBot="1" x14ac:dyDescent="0.3">
      <c r="A28" s="414"/>
      <c r="B28" s="414"/>
      <c r="C28" s="414"/>
      <c r="D28" s="414"/>
      <c r="E28" s="414"/>
    </row>
    <row r="29" spans="1:6" ht="13.5" thickBot="1" x14ac:dyDescent="0.3">
      <c r="A29" s="647" t="s">
        <v>275</v>
      </c>
      <c r="B29" s="648"/>
      <c r="C29" s="648"/>
      <c r="D29" s="648"/>
      <c r="E29" s="648"/>
      <c r="F29" s="649"/>
    </row>
    <row r="30" spans="1:6" s="18" customFormat="1" ht="20" customHeight="1" x14ac:dyDescent="0.25">
      <c r="A30" s="498" t="s">
        <v>62</v>
      </c>
      <c r="B30" s="499" t="s">
        <v>170</v>
      </c>
      <c r="C30" s="499" t="s">
        <v>147</v>
      </c>
      <c r="D30" s="499" t="s">
        <v>15</v>
      </c>
      <c r="E30" s="81"/>
      <c r="F30" s="500"/>
    </row>
    <row r="31" spans="1:6" ht="20" customHeight="1" x14ac:dyDescent="0.25">
      <c r="A31" s="67" t="s">
        <v>464</v>
      </c>
      <c r="B31" s="82"/>
      <c r="C31" s="83">
        <v>0</v>
      </c>
      <c r="D31" s="84">
        <f>B31*C31</f>
        <v>0</v>
      </c>
      <c r="E31" s="85"/>
    </row>
    <row r="32" spans="1:6" ht="20" customHeight="1" x14ac:dyDescent="0.25">
      <c r="A32" s="67" t="s">
        <v>464</v>
      </c>
      <c r="B32" s="82"/>
      <c r="C32" s="83">
        <v>0</v>
      </c>
      <c r="D32" s="84">
        <f>B32*C32</f>
        <v>0</v>
      </c>
      <c r="E32" s="85"/>
    </row>
    <row r="33" spans="1:6" ht="20" customHeight="1" x14ac:dyDescent="0.25">
      <c r="A33" s="67" t="s">
        <v>464</v>
      </c>
      <c r="B33" s="82"/>
      <c r="C33" s="83">
        <v>0</v>
      </c>
      <c r="D33" s="84">
        <f>B33*C33</f>
        <v>0</v>
      </c>
      <c r="E33" s="85"/>
    </row>
    <row r="34" spans="1:6" ht="20" customHeight="1" x14ac:dyDescent="0.25">
      <c r="A34" s="67" t="s">
        <v>464</v>
      </c>
      <c r="B34" s="82"/>
      <c r="C34" s="83">
        <v>0</v>
      </c>
      <c r="D34" s="84">
        <f>B34*C34</f>
        <v>0</v>
      </c>
      <c r="E34" s="85"/>
    </row>
    <row r="35" spans="1:6" ht="13.5" thickBot="1" x14ac:dyDescent="0.3">
      <c r="A35" s="416"/>
      <c r="B35" s="85"/>
      <c r="C35" s="85"/>
      <c r="D35" s="85"/>
      <c r="E35" s="85"/>
    </row>
    <row r="36" spans="1:6" x14ac:dyDescent="0.25">
      <c r="A36" s="85"/>
      <c r="B36" s="417" t="s">
        <v>50</v>
      </c>
      <c r="C36" s="418">
        <v>4</v>
      </c>
      <c r="D36" s="85"/>
      <c r="E36" s="85"/>
    </row>
    <row r="37" spans="1:6" ht="13" thickBot="1" x14ac:dyDescent="0.3">
      <c r="A37" s="85"/>
      <c r="B37" s="419" t="s">
        <v>87</v>
      </c>
      <c r="C37" s="420">
        <v>2</v>
      </c>
      <c r="D37" s="85"/>
      <c r="E37" s="85"/>
    </row>
    <row r="38" spans="1:6" ht="13" thickBot="1" x14ac:dyDescent="0.3">
      <c r="A38" s="85"/>
      <c r="B38" s="85"/>
      <c r="C38" s="85"/>
      <c r="D38" s="85"/>
      <c r="E38" s="85"/>
    </row>
    <row r="39" spans="1:6" x14ac:dyDescent="0.25">
      <c r="A39" s="85"/>
      <c r="B39" s="421" t="s">
        <v>16</v>
      </c>
      <c r="C39" s="422">
        <v>1</v>
      </c>
      <c r="D39" s="85"/>
      <c r="E39" s="85"/>
    </row>
    <row r="40" spans="1:6" ht="13" thickBot="1" x14ac:dyDescent="0.3">
      <c r="A40" s="85"/>
      <c r="B40" s="423" t="s">
        <v>69</v>
      </c>
      <c r="C40" s="424" t="s">
        <v>70</v>
      </c>
      <c r="D40" s="85"/>
      <c r="E40" s="85"/>
    </row>
    <row r="41" spans="1:6" ht="13" thickBot="1" x14ac:dyDescent="0.3">
      <c r="A41" s="85"/>
      <c r="B41" s="425"/>
      <c r="C41" s="426"/>
      <c r="D41" s="85"/>
      <c r="E41" s="85"/>
    </row>
    <row r="42" spans="1:6" ht="13.5" thickBot="1" x14ac:dyDescent="0.3">
      <c r="B42" s="85"/>
      <c r="C42" s="411" t="s">
        <v>413</v>
      </c>
      <c r="D42" s="412">
        <f>SUM(D31:D34)</f>
        <v>0</v>
      </c>
      <c r="E42" s="427"/>
    </row>
    <row r="43" spans="1:6" ht="13" thickBot="1" x14ac:dyDescent="0.3">
      <c r="A43" s="85"/>
      <c r="B43" s="85"/>
      <c r="C43" s="85"/>
      <c r="D43" s="85"/>
      <c r="E43" s="85"/>
    </row>
    <row r="44" spans="1:6" ht="13.5" thickBot="1" x14ac:dyDescent="0.3">
      <c r="A44" s="647" t="s">
        <v>121</v>
      </c>
      <c r="B44" s="648"/>
      <c r="C44" s="648"/>
      <c r="D44" s="648"/>
      <c r="E44" s="648"/>
      <c r="F44" s="649"/>
    </row>
    <row r="45" spans="1:6" s="18" customFormat="1" ht="20" customHeight="1" x14ac:dyDescent="0.25">
      <c r="A45" s="81"/>
      <c r="B45" s="499" t="s">
        <v>3</v>
      </c>
      <c r="C45" s="499" t="s">
        <v>22</v>
      </c>
      <c r="D45" s="499" t="s">
        <v>15</v>
      </c>
      <c r="E45" s="81"/>
      <c r="F45" s="500"/>
    </row>
    <row r="46" spans="1:6" ht="20" customHeight="1" x14ac:dyDescent="0.25">
      <c r="A46" s="94" t="s">
        <v>458</v>
      </c>
      <c r="B46" s="82">
        <v>0</v>
      </c>
      <c r="C46" s="83">
        <v>0</v>
      </c>
      <c r="D46" s="84">
        <f>B46*C46</f>
        <v>0</v>
      </c>
      <c r="E46" s="85"/>
    </row>
    <row r="47" spans="1:6" ht="20" customHeight="1" x14ac:dyDescent="0.25">
      <c r="A47" s="94" t="s">
        <v>19</v>
      </c>
      <c r="B47" s="82">
        <v>0</v>
      </c>
      <c r="C47" s="83">
        <v>0</v>
      </c>
      <c r="D47" s="84">
        <f>B47*C47</f>
        <v>0</v>
      </c>
      <c r="E47" s="85"/>
    </row>
    <row r="48" spans="1:6" ht="20" customHeight="1" x14ac:dyDescent="0.25">
      <c r="A48" s="94" t="s">
        <v>20</v>
      </c>
      <c r="B48" s="82">
        <v>0</v>
      </c>
      <c r="C48" s="83">
        <v>0</v>
      </c>
      <c r="D48" s="84">
        <f>B48*C48</f>
        <v>0</v>
      </c>
      <c r="E48" s="85"/>
    </row>
    <row r="49" spans="1:6" ht="20" customHeight="1" x14ac:dyDescent="0.25">
      <c r="A49" s="94" t="s">
        <v>123</v>
      </c>
      <c r="B49" s="82">
        <v>0</v>
      </c>
      <c r="C49" s="83">
        <v>0</v>
      </c>
      <c r="D49" s="84">
        <f>B49*C49</f>
        <v>0</v>
      </c>
      <c r="E49" s="85"/>
    </row>
    <row r="50" spans="1:6" ht="13" thickBot="1" x14ac:dyDescent="0.3">
      <c r="A50" s="85"/>
      <c r="B50" s="359"/>
      <c r="C50" s="85"/>
      <c r="D50" s="85"/>
      <c r="E50" s="85"/>
    </row>
    <row r="51" spans="1:6" ht="13.5" thickBot="1" x14ac:dyDescent="0.3">
      <c r="A51" s="85"/>
      <c r="B51" s="85"/>
      <c r="C51" s="411" t="s">
        <v>414</v>
      </c>
      <c r="D51" s="412">
        <f>SUM(D46:D49)</f>
        <v>0</v>
      </c>
      <c r="E51" s="85"/>
    </row>
    <row r="52" spans="1:6" x14ac:dyDescent="0.25">
      <c r="A52" s="85"/>
      <c r="B52" s="85"/>
      <c r="C52" s="85"/>
      <c r="D52" s="85"/>
      <c r="E52" s="85"/>
    </row>
    <row r="53" spans="1:6" ht="13" thickBot="1" x14ac:dyDescent="0.3">
      <c r="A53" s="85"/>
      <c r="B53" s="85"/>
      <c r="C53" s="428" t="s">
        <v>3</v>
      </c>
      <c r="D53" s="359"/>
      <c r="E53" s="359"/>
    </row>
    <row r="54" spans="1:6" ht="15" customHeight="1" x14ac:dyDescent="0.25">
      <c r="A54" s="85"/>
      <c r="B54" s="417" t="s">
        <v>92</v>
      </c>
      <c r="C54" s="418">
        <v>60</v>
      </c>
      <c r="D54" s="359"/>
    </row>
    <row r="55" spans="1:6" ht="15" customHeight="1" x14ac:dyDescent="0.25">
      <c r="A55" s="85"/>
      <c r="B55" s="429" t="s">
        <v>93</v>
      </c>
      <c r="C55" s="430">
        <v>10</v>
      </c>
      <c r="D55" s="359"/>
    </row>
    <row r="56" spans="1:6" ht="15" customHeight="1" x14ac:dyDescent="0.25">
      <c r="A56" s="85"/>
      <c r="B56" s="429" t="s">
        <v>94</v>
      </c>
      <c r="C56" s="430">
        <v>10</v>
      </c>
      <c r="D56" s="359"/>
    </row>
    <row r="57" spans="1:6" ht="15" customHeight="1" x14ac:dyDescent="0.25">
      <c r="A57" s="85"/>
      <c r="B57" s="429" t="s">
        <v>122</v>
      </c>
      <c r="C57" s="430">
        <v>4</v>
      </c>
      <c r="D57" s="359"/>
    </row>
    <row r="58" spans="1:6" ht="15" customHeight="1" x14ac:dyDescent="0.25">
      <c r="A58" s="85"/>
      <c r="B58" s="429" t="s">
        <v>120</v>
      </c>
      <c r="C58" s="430">
        <v>2</v>
      </c>
      <c r="D58" s="359"/>
    </row>
    <row r="59" spans="1:6" ht="15" customHeight="1" thickBot="1" x14ac:dyDescent="0.3">
      <c r="A59" s="85"/>
      <c r="B59" s="419" t="s">
        <v>118</v>
      </c>
      <c r="C59" s="420">
        <v>2</v>
      </c>
      <c r="D59" s="359"/>
    </row>
    <row r="60" spans="1:6" ht="13" thickBot="1" x14ac:dyDescent="0.3">
      <c r="A60" s="85"/>
      <c r="B60" s="85"/>
      <c r="C60" s="359"/>
      <c r="D60" s="359"/>
      <c r="E60" s="359"/>
    </row>
    <row r="61" spans="1:6" ht="15" customHeight="1" x14ac:dyDescent="0.25">
      <c r="A61" s="85"/>
      <c r="B61" s="421" t="s">
        <v>16</v>
      </c>
      <c r="C61" s="422">
        <v>1</v>
      </c>
      <c r="D61" s="85"/>
      <c r="E61" s="85"/>
    </row>
    <row r="62" spans="1:6" ht="15" customHeight="1" thickBot="1" x14ac:dyDescent="0.3">
      <c r="A62" s="85"/>
      <c r="B62" s="423" t="s">
        <v>69</v>
      </c>
      <c r="C62" s="424" t="s">
        <v>70</v>
      </c>
      <c r="D62" s="85"/>
      <c r="E62" s="85"/>
    </row>
    <row r="63" spans="1:6" ht="13" thickBot="1" x14ac:dyDescent="0.3">
      <c r="A63" s="85"/>
      <c r="B63" s="85"/>
      <c r="C63" s="85"/>
      <c r="D63" s="85"/>
      <c r="E63" s="85"/>
    </row>
    <row r="64" spans="1:6" ht="13.5" thickBot="1" x14ac:dyDescent="0.3">
      <c r="A64" s="647" t="s">
        <v>365</v>
      </c>
      <c r="B64" s="648"/>
      <c r="C64" s="648"/>
      <c r="D64" s="648"/>
      <c r="E64" s="648"/>
      <c r="F64" s="649"/>
    </row>
    <row r="65" spans="1:6" ht="13" thickBot="1" x14ac:dyDescent="0.3">
      <c r="A65" s="85"/>
      <c r="B65" s="85"/>
      <c r="C65" s="359" t="s">
        <v>24</v>
      </c>
      <c r="D65" s="85"/>
      <c r="E65" s="85"/>
    </row>
    <row r="66" spans="1:6" ht="20" customHeight="1" thickBot="1" x14ac:dyDescent="0.3">
      <c r="A66" s="431" t="s">
        <v>559</v>
      </c>
      <c r="B66" s="95">
        <v>0</v>
      </c>
      <c r="C66" s="106">
        <v>1</v>
      </c>
      <c r="D66" s="84">
        <f>SUM(B65:B66*C66)</f>
        <v>0</v>
      </c>
      <c r="E66" s="85"/>
    </row>
    <row r="67" spans="1:6" ht="13.5" thickBot="1" x14ac:dyDescent="0.3">
      <c r="A67" s="396"/>
      <c r="B67" s="98"/>
      <c r="C67" s="359"/>
      <c r="D67" s="98"/>
      <c r="E67" s="85"/>
    </row>
    <row r="68" spans="1:6" ht="13.5" thickBot="1" x14ac:dyDescent="0.3">
      <c r="B68" s="85"/>
      <c r="C68" s="411" t="s">
        <v>415</v>
      </c>
      <c r="D68" s="412">
        <f>SUM(D66)</f>
        <v>0</v>
      </c>
      <c r="E68" s="85"/>
    </row>
    <row r="69" spans="1:6" ht="18" customHeight="1" x14ac:dyDescent="0.25">
      <c r="A69" s="669" t="s">
        <v>573</v>
      </c>
      <c r="B69" s="669"/>
      <c r="C69" s="669"/>
      <c r="D69" s="669"/>
      <c r="E69" s="669"/>
      <c r="F69" s="669"/>
    </row>
    <row r="70" spans="1:6" ht="18" customHeight="1" thickBot="1" x14ac:dyDescent="0.3">
      <c r="A70" s="670" t="s">
        <v>574</v>
      </c>
      <c r="B70" s="670"/>
      <c r="C70" s="670"/>
      <c r="D70" s="670"/>
      <c r="E70" s="670"/>
      <c r="F70" s="670"/>
    </row>
    <row r="71" spans="1:6" ht="13" thickBot="1" x14ac:dyDescent="0.3">
      <c r="A71" s="502"/>
      <c r="B71" s="502"/>
      <c r="C71" s="502"/>
      <c r="D71" s="502"/>
      <c r="E71" s="502"/>
      <c r="F71" s="502"/>
    </row>
    <row r="72" spans="1:6" ht="13.5" thickBot="1" x14ac:dyDescent="0.3">
      <c r="A72" s="647" t="s">
        <v>107</v>
      </c>
      <c r="B72" s="648"/>
      <c r="C72" s="648"/>
      <c r="D72" s="648"/>
      <c r="E72" s="648"/>
      <c r="F72" s="649"/>
    </row>
    <row r="73" spans="1:6" s="18" customFormat="1" ht="20" customHeight="1" x14ac:dyDescent="0.25">
      <c r="A73" s="501" t="s">
        <v>176</v>
      </c>
      <c r="B73" s="500"/>
      <c r="C73" s="500"/>
      <c r="D73" s="88" t="s">
        <v>15</v>
      </c>
      <c r="E73" s="81"/>
      <c r="F73" s="500"/>
    </row>
    <row r="74" spans="1:6" ht="20" customHeight="1" x14ac:dyDescent="0.25">
      <c r="A74" s="67" t="s">
        <v>459</v>
      </c>
      <c r="B74" s="86"/>
      <c r="C74" s="86"/>
      <c r="D74" s="82">
        <v>0</v>
      </c>
      <c r="E74" s="85"/>
    </row>
    <row r="75" spans="1:6" ht="20" customHeight="1" x14ac:dyDescent="0.25">
      <c r="A75" s="67" t="s">
        <v>75</v>
      </c>
      <c r="B75" s="86"/>
      <c r="C75" s="86"/>
      <c r="D75" s="82">
        <v>0</v>
      </c>
      <c r="E75" s="85"/>
    </row>
    <row r="76" spans="1:6" ht="20" customHeight="1" x14ac:dyDescent="0.25">
      <c r="A76" s="67" t="s">
        <v>539</v>
      </c>
      <c r="B76" s="86"/>
      <c r="C76" s="86"/>
      <c r="D76" s="82">
        <v>0</v>
      </c>
      <c r="E76" s="85"/>
    </row>
    <row r="77" spans="1:6" ht="20" customHeight="1" x14ac:dyDescent="0.25">
      <c r="A77" s="67" t="s">
        <v>560</v>
      </c>
      <c r="B77" s="86"/>
      <c r="C77" s="86"/>
      <c r="D77" s="82">
        <v>0</v>
      </c>
      <c r="E77" s="85"/>
    </row>
    <row r="78" spans="1:6" ht="13" thickBot="1" x14ac:dyDescent="0.3">
      <c r="B78" s="86"/>
      <c r="C78" s="86"/>
      <c r="D78" s="98"/>
      <c r="E78" s="85"/>
    </row>
    <row r="79" spans="1:6" ht="13.5" thickBot="1" x14ac:dyDescent="0.3">
      <c r="A79" s="425"/>
      <c r="B79" s="85"/>
      <c r="C79" s="411" t="s">
        <v>416</v>
      </c>
      <c r="D79" s="432">
        <f>SUM(D74:D77)</f>
        <v>0</v>
      </c>
      <c r="E79" s="85"/>
    </row>
    <row r="80" spans="1:6" ht="13.5" thickBot="1" x14ac:dyDescent="0.3">
      <c r="A80" s="416"/>
      <c r="B80" s="85"/>
      <c r="C80" s="85"/>
      <c r="D80" s="85"/>
      <c r="E80" s="85"/>
    </row>
    <row r="81" spans="1:6" ht="15" customHeight="1" x14ac:dyDescent="0.25">
      <c r="A81" s="85"/>
      <c r="B81" s="433" t="s">
        <v>26</v>
      </c>
      <c r="C81" s="434">
        <v>30</v>
      </c>
      <c r="D81" s="85"/>
      <c r="E81" s="85"/>
    </row>
    <row r="82" spans="1:6" ht="15" customHeight="1" x14ac:dyDescent="0.25">
      <c r="A82" s="85"/>
      <c r="B82" s="435" t="s">
        <v>27</v>
      </c>
      <c r="C82" s="436">
        <v>30</v>
      </c>
      <c r="D82" s="85"/>
      <c r="E82" s="85"/>
    </row>
    <row r="83" spans="1:6" ht="15" customHeight="1" x14ac:dyDescent="0.25">
      <c r="A83" s="85"/>
      <c r="B83" s="435" t="s">
        <v>18</v>
      </c>
      <c r="C83" s="436">
        <v>10</v>
      </c>
      <c r="D83" s="85"/>
      <c r="E83" s="85"/>
    </row>
    <row r="84" spans="1:6" ht="15" customHeight="1" x14ac:dyDescent="0.25">
      <c r="A84" s="85"/>
      <c r="B84" s="435" t="s">
        <v>28</v>
      </c>
      <c r="C84" s="436">
        <v>10</v>
      </c>
      <c r="D84" s="85"/>
      <c r="E84" s="85"/>
    </row>
    <row r="85" spans="1:6" ht="15" customHeight="1" thickBot="1" x14ac:dyDescent="0.3">
      <c r="A85" s="85"/>
      <c r="B85" s="437" t="s">
        <v>29</v>
      </c>
      <c r="C85" s="438">
        <v>5</v>
      </c>
      <c r="D85" s="85"/>
      <c r="E85" s="85"/>
    </row>
    <row r="86" spans="1:6" ht="13" thickBot="1" x14ac:dyDescent="0.3">
      <c r="A86" s="85"/>
      <c r="B86" s="425"/>
      <c r="C86" s="85"/>
      <c r="D86" s="85"/>
      <c r="E86" s="85"/>
    </row>
    <row r="87" spans="1:6" ht="15" customHeight="1" thickBot="1" x14ac:dyDescent="0.3">
      <c r="A87" s="85"/>
      <c r="B87" s="439" t="s">
        <v>30</v>
      </c>
      <c r="C87" s="440" t="s">
        <v>51</v>
      </c>
      <c r="D87" s="85"/>
      <c r="E87" s="85"/>
    </row>
    <row r="88" spans="1:6" ht="13" thickBot="1" x14ac:dyDescent="0.3"/>
    <row r="89" spans="1:6" ht="13.5" thickBot="1" x14ac:dyDescent="0.3">
      <c r="A89" s="647" t="s">
        <v>209</v>
      </c>
      <c r="B89" s="648"/>
      <c r="C89" s="648"/>
      <c r="D89" s="648"/>
      <c r="E89" s="648"/>
      <c r="F89" s="649"/>
    </row>
    <row r="90" spans="1:6" s="18" customFormat="1" ht="20" customHeight="1" x14ac:dyDescent="0.25">
      <c r="A90" s="503"/>
      <c r="B90" s="504" t="s">
        <v>52</v>
      </c>
      <c r="C90" s="504" t="s">
        <v>53</v>
      </c>
      <c r="D90" s="504" t="s">
        <v>15</v>
      </c>
      <c r="E90" s="88"/>
      <c r="F90" s="500"/>
    </row>
    <row r="91" spans="1:6" ht="18" customHeight="1" x14ac:dyDescent="0.25">
      <c r="A91" s="94" t="s">
        <v>460</v>
      </c>
      <c r="B91" s="95"/>
      <c r="C91" s="96"/>
      <c r="D91" s="97">
        <v>0</v>
      </c>
      <c r="E91" s="98"/>
    </row>
    <row r="92" spans="1:6" ht="18" customHeight="1" x14ac:dyDescent="0.25">
      <c r="A92" s="94" t="s">
        <v>54</v>
      </c>
      <c r="B92" s="95"/>
      <c r="C92" s="96"/>
      <c r="D92" s="97">
        <v>0</v>
      </c>
      <c r="E92" s="98"/>
    </row>
    <row r="93" spans="1:6" ht="18" customHeight="1" x14ac:dyDescent="0.25">
      <c r="A93" s="94" t="s">
        <v>76</v>
      </c>
      <c r="B93" s="95"/>
      <c r="C93" s="96"/>
      <c r="D93" s="97">
        <v>0</v>
      </c>
      <c r="E93" s="98"/>
    </row>
    <row r="94" spans="1:6" ht="18" customHeight="1" x14ac:dyDescent="0.25">
      <c r="A94" s="94" t="s">
        <v>77</v>
      </c>
      <c r="B94" s="95"/>
      <c r="C94" s="96"/>
      <c r="D94" s="97">
        <v>0</v>
      </c>
      <c r="E94" s="98"/>
    </row>
    <row r="95" spans="1:6" ht="18" customHeight="1" x14ac:dyDescent="0.25">
      <c r="A95" s="94" t="s">
        <v>217</v>
      </c>
      <c r="B95" s="95"/>
      <c r="C95" s="96"/>
      <c r="D95" s="97">
        <v>0</v>
      </c>
      <c r="E95" s="98"/>
    </row>
    <row r="96" spans="1:6" ht="18" customHeight="1" x14ac:dyDescent="0.25">
      <c r="A96" s="94" t="s">
        <v>218</v>
      </c>
      <c r="B96" s="95"/>
      <c r="C96" s="96"/>
      <c r="D96" s="97">
        <v>0</v>
      </c>
      <c r="E96" s="98"/>
    </row>
    <row r="97" spans="1:6" ht="18" customHeight="1" x14ac:dyDescent="0.25">
      <c r="A97" s="94" t="s">
        <v>219</v>
      </c>
      <c r="B97" s="95"/>
      <c r="C97" s="96"/>
      <c r="D97" s="97">
        <v>0</v>
      </c>
      <c r="E97" s="98"/>
    </row>
    <row r="98" spans="1:6" ht="18" customHeight="1" x14ac:dyDescent="0.25">
      <c r="A98" s="94" t="s">
        <v>220</v>
      </c>
      <c r="B98" s="95"/>
      <c r="C98" s="96"/>
      <c r="D98" s="97">
        <v>0</v>
      </c>
      <c r="E98" s="98"/>
    </row>
    <row r="99" spans="1:6" ht="18" customHeight="1" x14ac:dyDescent="0.25">
      <c r="A99" s="94" t="s">
        <v>221</v>
      </c>
      <c r="B99" s="95"/>
      <c r="C99" s="96"/>
      <c r="D99" s="97">
        <v>0</v>
      </c>
      <c r="E99" s="98"/>
    </row>
    <row r="100" spans="1:6" ht="18" customHeight="1" x14ac:dyDescent="0.25">
      <c r="A100" s="94" t="s">
        <v>222</v>
      </c>
      <c r="B100" s="95"/>
      <c r="C100" s="96"/>
      <c r="D100" s="97">
        <v>0</v>
      </c>
      <c r="E100" s="98"/>
    </row>
    <row r="101" spans="1:6" ht="30.5" customHeight="1" x14ac:dyDescent="0.25">
      <c r="A101" s="585" t="s">
        <v>571</v>
      </c>
      <c r="B101" s="585"/>
      <c r="C101" s="585"/>
      <c r="D101" s="585"/>
      <c r="E101" s="366"/>
      <c r="F101" s="87"/>
    </row>
    <row r="102" spans="1:6" ht="7" customHeight="1" thickBot="1" x14ac:dyDescent="0.3">
      <c r="A102" s="366"/>
      <c r="D102" s="86"/>
      <c r="E102" s="86"/>
    </row>
    <row r="103" spans="1:6" ht="15.5" customHeight="1" x14ac:dyDescent="0.25">
      <c r="A103" s="366"/>
      <c r="B103" s="421" t="s">
        <v>119</v>
      </c>
      <c r="C103" s="418">
        <v>2</v>
      </c>
      <c r="D103" s="86"/>
      <c r="E103" s="86"/>
    </row>
    <row r="104" spans="1:6" ht="15.5" customHeight="1" thickBot="1" x14ac:dyDescent="0.3">
      <c r="A104" s="366"/>
      <c r="B104" s="423" t="s">
        <v>225</v>
      </c>
      <c r="C104" s="420">
        <v>1</v>
      </c>
      <c r="D104" s="86"/>
      <c r="E104" s="86"/>
    </row>
    <row r="105" spans="1:6" ht="15.5" customHeight="1" thickBot="1" x14ac:dyDescent="0.3">
      <c r="A105" s="366"/>
      <c r="B105" s="671" t="s">
        <v>206</v>
      </c>
      <c r="C105" s="671"/>
      <c r="D105" s="86"/>
      <c r="E105" s="86"/>
    </row>
    <row r="106" spans="1:6" ht="15.5" customHeight="1" x14ac:dyDescent="0.25">
      <c r="A106" s="86"/>
      <c r="B106" s="441" t="s">
        <v>482</v>
      </c>
      <c r="C106" s="434">
        <v>2</v>
      </c>
      <c r="D106" s="86"/>
      <c r="E106" s="86"/>
    </row>
    <row r="107" spans="1:6" ht="15.5" customHeight="1" thickBot="1" x14ac:dyDescent="0.3">
      <c r="A107" s="86"/>
      <c r="B107" s="442" t="s">
        <v>324</v>
      </c>
      <c r="C107" s="438">
        <v>1</v>
      </c>
      <c r="D107" s="86"/>
      <c r="E107" s="86"/>
    </row>
    <row r="108" spans="1:6" ht="13" thickBot="1" x14ac:dyDescent="0.3">
      <c r="A108" s="86"/>
      <c r="D108" s="86"/>
      <c r="E108" s="86"/>
    </row>
    <row r="109" spans="1:6" ht="13.5" thickBot="1" x14ac:dyDescent="0.3">
      <c r="A109" s="86"/>
      <c r="B109" s="86"/>
      <c r="C109" s="443" t="s">
        <v>417</v>
      </c>
      <c r="D109" s="432">
        <f>SUM(D91:D100)</f>
        <v>0</v>
      </c>
      <c r="E109" s="86"/>
    </row>
    <row r="110" spans="1:6" ht="6.5" customHeight="1" x14ac:dyDescent="0.25">
      <c r="A110" s="86"/>
      <c r="B110" s="86"/>
      <c r="C110" s="86"/>
      <c r="D110" s="86"/>
      <c r="E110" s="86"/>
    </row>
    <row r="111" spans="1:6" ht="13" x14ac:dyDescent="0.25">
      <c r="A111" s="672" t="s">
        <v>105</v>
      </c>
      <c r="B111" s="672"/>
      <c r="C111" s="672"/>
      <c r="D111" s="672"/>
      <c r="E111" s="672"/>
      <c r="F111" s="672"/>
    </row>
    <row r="112" spans="1:6" ht="6.5" customHeight="1" thickBot="1" x14ac:dyDescent="0.3">
      <c r="A112" s="369"/>
      <c r="B112" s="85"/>
      <c r="C112" s="85"/>
      <c r="D112" s="86"/>
      <c r="E112" s="86"/>
    </row>
    <row r="113" spans="1:6" ht="13.5" thickBot="1" x14ac:dyDescent="0.3">
      <c r="A113" s="647" t="s">
        <v>108</v>
      </c>
      <c r="B113" s="648"/>
      <c r="C113" s="648"/>
      <c r="D113" s="648"/>
      <c r="E113" s="648"/>
      <c r="F113" s="649"/>
    </row>
    <row r="114" spans="1:6" s="18" customFormat="1" ht="20" customHeight="1" x14ac:dyDescent="0.3">
      <c r="A114" s="89" t="s">
        <v>132</v>
      </c>
      <c r="B114" s="504" t="s">
        <v>52</v>
      </c>
      <c r="C114" s="505"/>
      <c r="D114" s="506" t="s">
        <v>15</v>
      </c>
      <c r="E114" s="500"/>
      <c r="F114" s="500"/>
    </row>
    <row r="115" spans="1:6" ht="18" customHeight="1" x14ac:dyDescent="0.25">
      <c r="A115" s="99"/>
      <c r="B115" s="100"/>
      <c r="C115" s="101"/>
      <c r="D115" s="102"/>
      <c r="E115" s="86"/>
    </row>
    <row r="116" spans="1:6" ht="18" customHeight="1" x14ac:dyDescent="0.25">
      <c r="A116" s="99"/>
      <c r="B116" s="100"/>
      <c r="C116" s="101"/>
      <c r="D116" s="102"/>
      <c r="E116" s="86"/>
    </row>
    <row r="117" spans="1:6" ht="18" customHeight="1" x14ac:dyDescent="0.25">
      <c r="A117" s="99"/>
      <c r="B117" s="100"/>
      <c r="C117" s="101"/>
      <c r="D117" s="102"/>
      <c r="E117" s="86"/>
    </row>
    <row r="118" spans="1:6" ht="18" customHeight="1" x14ac:dyDescent="0.25">
      <c r="A118" s="99"/>
      <c r="B118" s="100"/>
      <c r="C118" s="101"/>
      <c r="D118" s="102"/>
      <c r="E118" s="86"/>
    </row>
    <row r="119" spans="1:6" ht="13" thickBot="1" x14ac:dyDescent="0.3">
      <c r="A119" s="86"/>
      <c r="B119" s="86"/>
      <c r="C119" s="86"/>
      <c r="D119" s="86"/>
      <c r="E119" s="86"/>
    </row>
    <row r="120" spans="1:6" ht="13.5" thickBot="1" x14ac:dyDescent="0.3">
      <c r="A120" s="444" t="s">
        <v>173</v>
      </c>
      <c r="B120" s="86"/>
      <c r="C120" s="86"/>
      <c r="D120" s="86"/>
      <c r="E120" s="86"/>
    </row>
    <row r="121" spans="1:6" ht="6.5" customHeight="1" thickBot="1" x14ac:dyDescent="0.3">
      <c r="A121" s="86"/>
      <c r="B121" s="85"/>
      <c r="C121" s="86"/>
      <c r="D121" s="86"/>
      <c r="E121" s="86"/>
    </row>
    <row r="122" spans="1:6" ht="13.5" thickBot="1" x14ac:dyDescent="0.3">
      <c r="A122" s="86"/>
      <c r="B122" s="86"/>
      <c r="C122" s="411" t="s">
        <v>418</v>
      </c>
      <c r="D122" s="445">
        <f>SUM(D115:D118)</f>
        <v>0</v>
      </c>
      <c r="E122" s="86"/>
    </row>
    <row r="123" spans="1:6" ht="6.5" customHeight="1" thickBot="1" x14ac:dyDescent="0.3">
      <c r="A123" s="85"/>
      <c r="B123" s="85"/>
      <c r="C123" s="85"/>
      <c r="D123" s="85"/>
      <c r="E123" s="85"/>
    </row>
    <row r="124" spans="1:6" ht="13.5" thickBot="1" x14ac:dyDescent="0.3">
      <c r="A124" s="647" t="s">
        <v>110</v>
      </c>
      <c r="B124" s="648"/>
      <c r="C124" s="648"/>
      <c r="D124" s="648"/>
      <c r="E124" s="648"/>
      <c r="F124" s="649"/>
    </row>
    <row r="125" spans="1:6" s="18" customFormat="1" ht="20" customHeight="1" x14ac:dyDescent="0.3">
      <c r="A125" s="89" t="s">
        <v>132</v>
      </c>
      <c r="B125" s="504" t="s">
        <v>52</v>
      </c>
      <c r="C125" s="505"/>
      <c r="D125" s="506" t="s">
        <v>15</v>
      </c>
      <c r="E125" s="81"/>
      <c r="F125" s="500"/>
    </row>
    <row r="126" spans="1:6" ht="18" customHeight="1" x14ac:dyDescent="0.25">
      <c r="A126" s="99"/>
      <c r="B126" s="100"/>
      <c r="C126" s="101"/>
      <c r="D126" s="102"/>
      <c r="E126" s="85"/>
    </row>
    <row r="127" spans="1:6" ht="18" customHeight="1" x14ac:dyDescent="0.25">
      <c r="A127" s="99"/>
      <c r="B127" s="100"/>
      <c r="C127" s="101"/>
      <c r="D127" s="102"/>
      <c r="E127" s="85"/>
    </row>
    <row r="128" spans="1:6" ht="18" customHeight="1" x14ac:dyDescent="0.25">
      <c r="A128" s="99"/>
      <c r="B128" s="100"/>
      <c r="C128" s="101"/>
      <c r="D128" s="102"/>
      <c r="E128" s="85"/>
    </row>
    <row r="129" spans="1:6" ht="18" customHeight="1" x14ac:dyDescent="0.25">
      <c r="A129" s="99"/>
      <c r="B129" s="100"/>
      <c r="C129" s="101"/>
      <c r="D129" s="102"/>
      <c r="E129" s="85"/>
    </row>
    <row r="130" spans="1:6" ht="13" thickBot="1" x14ac:dyDescent="0.3">
      <c r="A130" s="86"/>
      <c r="B130" s="86"/>
      <c r="C130" s="86"/>
      <c r="D130" s="86"/>
      <c r="E130" s="85"/>
    </row>
    <row r="131" spans="1:6" ht="13.5" thickBot="1" x14ac:dyDescent="0.3">
      <c r="A131" s="444" t="s">
        <v>152</v>
      </c>
      <c r="B131" s="86"/>
      <c r="C131" s="86"/>
      <c r="D131" s="86"/>
      <c r="E131" s="85"/>
    </row>
    <row r="132" spans="1:6" ht="13" thickBot="1" x14ac:dyDescent="0.3">
      <c r="A132" s="86"/>
      <c r="B132" s="86"/>
      <c r="C132" s="86"/>
      <c r="D132" s="86"/>
      <c r="E132" s="85"/>
    </row>
    <row r="133" spans="1:6" ht="13.5" thickBot="1" x14ac:dyDescent="0.3">
      <c r="A133" s="86"/>
      <c r="B133" s="86"/>
      <c r="C133" s="411" t="s">
        <v>419</v>
      </c>
      <c r="D133" s="445">
        <f>SUM(D126:D129)</f>
        <v>0</v>
      </c>
      <c r="E133" s="85"/>
    </row>
    <row r="134" spans="1:6" ht="13" x14ac:dyDescent="0.25">
      <c r="A134" s="366"/>
      <c r="B134" s="86"/>
      <c r="C134" s="86"/>
      <c r="D134" s="86"/>
      <c r="E134" s="85"/>
    </row>
    <row r="135" spans="1:6" ht="13" thickBot="1" x14ac:dyDescent="0.3">
      <c r="A135" s="85"/>
      <c r="B135" s="85"/>
      <c r="C135" s="85"/>
      <c r="D135" s="85"/>
      <c r="E135" s="85"/>
    </row>
    <row r="136" spans="1:6" ht="13.5" thickBot="1" x14ac:dyDescent="0.3">
      <c r="A136" s="647" t="s">
        <v>109</v>
      </c>
      <c r="B136" s="648"/>
      <c r="C136" s="648"/>
      <c r="D136" s="648"/>
      <c r="E136" s="648"/>
      <c r="F136" s="649"/>
    </row>
    <row r="137" spans="1:6" ht="13" x14ac:dyDescent="0.25">
      <c r="A137" s="396" t="s">
        <v>180</v>
      </c>
      <c r="B137" s="85"/>
      <c r="C137" s="85"/>
      <c r="D137" s="85"/>
      <c r="E137" s="85"/>
    </row>
    <row r="138" spans="1:6" ht="13" x14ac:dyDescent="0.25">
      <c r="A138" s="85"/>
      <c r="B138" s="396" t="s">
        <v>32</v>
      </c>
      <c r="C138" s="396" t="s">
        <v>33</v>
      </c>
      <c r="D138" s="446" t="s">
        <v>36</v>
      </c>
      <c r="E138" s="85"/>
    </row>
    <row r="139" spans="1:6" x14ac:dyDescent="0.25">
      <c r="A139" s="574"/>
      <c r="B139" s="82"/>
      <c r="C139" s="82"/>
      <c r="D139" s="95"/>
      <c r="E139" s="85"/>
    </row>
    <row r="140" spans="1:6" x14ac:dyDescent="0.25">
      <c r="A140" s="574"/>
      <c r="B140" s="98"/>
      <c r="C140" s="98"/>
      <c r="D140" s="98"/>
      <c r="E140" s="85"/>
    </row>
    <row r="141" spans="1:6" ht="13" x14ac:dyDescent="0.25">
      <c r="A141" s="425"/>
      <c r="B141" s="98"/>
      <c r="C141" s="98" t="s">
        <v>58</v>
      </c>
      <c r="D141" s="368" t="s">
        <v>3</v>
      </c>
      <c r="E141" s="85"/>
    </row>
    <row r="142" spans="1:6" x14ac:dyDescent="0.25">
      <c r="A142" s="425" t="s">
        <v>65</v>
      </c>
      <c r="B142" s="447">
        <v>0</v>
      </c>
      <c r="C142" s="448">
        <v>2.0000000000000001E-4</v>
      </c>
      <c r="D142" s="449">
        <f>SUM(B142*C142)</f>
        <v>0</v>
      </c>
      <c r="E142" s="85"/>
    </row>
    <row r="143" spans="1:6" x14ac:dyDescent="0.25">
      <c r="A143" s="425"/>
      <c r="B143" s="450"/>
      <c r="C143" s="98"/>
      <c r="D143" s="451"/>
      <c r="E143" s="85"/>
    </row>
    <row r="144" spans="1:6" x14ac:dyDescent="0.25">
      <c r="A144" s="85"/>
      <c r="B144" s="86"/>
      <c r="C144" s="86"/>
      <c r="D144" s="86"/>
      <c r="E144" s="85"/>
    </row>
    <row r="145" spans="1:5" x14ac:dyDescent="0.25">
      <c r="A145" s="85"/>
      <c r="B145" s="673" t="s">
        <v>80</v>
      </c>
      <c r="C145" s="674"/>
      <c r="D145" s="452">
        <f>D139+D142</f>
        <v>0</v>
      </c>
      <c r="E145" s="85"/>
    </row>
    <row r="146" spans="1:5" x14ac:dyDescent="0.25">
      <c r="A146" s="85"/>
      <c r="B146" s="86"/>
      <c r="C146" s="86"/>
      <c r="D146" s="86"/>
      <c r="E146" s="85"/>
    </row>
    <row r="147" spans="1:5" x14ac:dyDescent="0.25">
      <c r="A147" s="85"/>
      <c r="B147" s="677" t="s">
        <v>59</v>
      </c>
      <c r="C147" s="677"/>
      <c r="D147" s="86"/>
      <c r="E147" s="85"/>
    </row>
    <row r="148" spans="1:5" x14ac:dyDescent="0.25">
      <c r="A148" s="84" t="s">
        <v>34</v>
      </c>
      <c r="B148" s="453">
        <v>1</v>
      </c>
      <c r="C148" s="660">
        <v>0.75</v>
      </c>
      <c r="D148" s="86"/>
      <c r="E148" s="85"/>
    </row>
    <row r="149" spans="1:5" x14ac:dyDescent="0.25">
      <c r="A149" s="106" t="s">
        <v>68</v>
      </c>
      <c r="B149" s="453" t="s">
        <v>84</v>
      </c>
      <c r="C149" s="661"/>
      <c r="D149" s="86"/>
    </row>
    <row r="150" spans="1:5" x14ac:dyDescent="0.25">
      <c r="A150" s="426"/>
      <c r="B150" s="98"/>
      <c r="C150" s="454"/>
      <c r="D150" s="86"/>
      <c r="E150" s="85"/>
    </row>
    <row r="151" spans="1:5" x14ac:dyDescent="0.25">
      <c r="A151" s="426"/>
      <c r="B151" s="662" t="s">
        <v>81</v>
      </c>
      <c r="C151" s="663"/>
      <c r="D151" s="449">
        <f>SUM(C148*D145)</f>
        <v>0</v>
      </c>
      <c r="E151" s="85"/>
    </row>
    <row r="152" spans="1:5" x14ac:dyDescent="0.25">
      <c r="A152" s="426"/>
      <c r="B152" s="98"/>
      <c r="C152" s="454"/>
      <c r="D152" s="86"/>
      <c r="E152" s="85"/>
    </row>
    <row r="153" spans="1:5" x14ac:dyDescent="0.25">
      <c r="A153" s="85"/>
      <c r="B153" s="86"/>
      <c r="C153" s="86"/>
      <c r="D153" s="86"/>
      <c r="E153" s="85"/>
    </row>
    <row r="154" spans="1:5" x14ac:dyDescent="0.25">
      <c r="A154" s="425" t="s">
        <v>82</v>
      </c>
      <c r="B154" s="559" t="s">
        <v>67</v>
      </c>
      <c r="C154" s="663"/>
      <c r="D154" s="455">
        <v>0</v>
      </c>
      <c r="E154" s="85"/>
    </row>
    <row r="155" spans="1:5" x14ac:dyDescent="0.25">
      <c r="A155" s="425"/>
      <c r="B155" s="218"/>
      <c r="C155" s="98"/>
      <c r="D155" s="451"/>
      <c r="E155" s="85"/>
    </row>
    <row r="156" spans="1:5" x14ac:dyDescent="0.25">
      <c r="A156" s="508" t="s">
        <v>138</v>
      </c>
      <c r="B156" s="450" t="s">
        <v>136</v>
      </c>
      <c r="C156" s="98" t="s">
        <v>576</v>
      </c>
      <c r="D156" s="509" t="s">
        <v>577</v>
      </c>
      <c r="E156" s="85"/>
    </row>
    <row r="157" spans="1:5" x14ac:dyDescent="0.25">
      <c r="A157" s="507" t="s">
        <v>133</v>
      </c>
      <c r="B157" s="447">
        <v>0</v>
      </c>
      <c r="C157" s="84">
        <v>4.4999999999999999E-4</v>
      </c>
      <c r="D157" s="449">
        <f>(B157*C157)</f>
        <v>0</v>
      </c>
      <c r="E157" s="85"/>
    </row>
    <row r="158" spans="1:5" x14ac:dyDescent="0.25">
      <c r="A158" s="507" t="s">
        <v>134</v>
      </c>
      <c r="B158" s="447">
        <v>0</v>
      </c>
      <c r="C158" s="84">
        <v>2E-3</v>
      </c>
      <c r="D158" s="449">
        <f>(B158*C158)</f>
        <v>0</v>
      </c>
      <c r="E158" s="402"/>
    </row>
    <row r="159" spans="1:5" x14ac:dyDescent="0.25">
      <c r="A159" s="507" t="s">
        <v>135</v>
      </c>
      <c r="B159" s="447">
        <v>0</v>
      </c>
      <c r="C159" s="84">
        <v>5.9999999999999995E-4</v>
      </c>
      <c r="D159" s="449">
        <f>(B159*C159)</f>
        <v>0</v>
      </c>
      <c r="E159" s="85"/>
    </row>
    <row r="160" spans="1:5" x14ac:dyDescent="0.25">
      <c r="A160" s="507" t="s">
        <v>575</v>
      </c>
      <c r="B160" s="447">
        <v>0</v>
      </c>
      <c r="C160" s="84">
        <v>3.5E-4</v>
      </c>
      <c r="D160" s="449">
        <f>(B160*C160)</f>
        <v>0</v>
      </c>
      <c r="E160" s="85"/>
    </row>
    <row r="161" spans="1:6" ht="13" thickBot="1" x14ac:dyDescent="0.3">
      <c r="A161" s="425"/>
      <c r="B161" s="456"/>
      <c r="C161" s="359"/>
      <c r="D161" s="457"/>
      <c r="E161" s="85"/>
    </row>
    <row r="162" spans="1:6" ht="13" thickBot="1" x14ac:dyDescent="0.3">
      <c r="A162" s="85"/>
      <c r="B162" s="85"/>
      <c r="C162" s="458" t="s">
        <v>177</v>
      </c>
      <c r="D162" s="459">
        <f>SUM(D151,D154,D157:D160)</f>
        <v>0</v>
      </c>
      <c r="E162" s="85"/>
    </row>
    <row r="163" spans="1:6" x14ac:dyDescent="0.25">
      <c r="A163" s="425"/>
      <c r="B163" s="359"/>
      <c r="C163" s="359"/>
      <c r="D163" s="460"/>
      <c r="E163" s="85"/>
    </row>
    <row r="164" spans="1:6" x14ac:dyDescent="0.25">
      <c r="A164" s="86" t="s">
        <v>366</v>
      </c>
      <c r="B164" s="304"/>
      <c r="C164" s="86"/>
      <c r="D164" s="86"/>
      <c r="E164" s="85"/>
    </row>
    <row r="165" spans="1:6" ht="13" thickBot="1" x14ac:dyDescent="0.3">
      <c r="A165" s="461"/>
      <c r="B165" s="461"/>
      <c r="C165" s="461"/>
      <c r="D165" s="461"/>
      <c r="E165" s="462"/>
    </row>
    <row r="166" spans="1:6" ht="13" thickBot="1" x14ac:dyDescent="0.3">
      <c r="A166" s="85"/>
      <c r="D166" s="85"/>
      <c r="E166" s="85"/>
    </row>
    <row r="167" spans="1:6" ht="13.5" thickBot="1" x14ac:dyDescent="0.3">
      <c r="A167" s="85"/>
      <c r="C167" s="463" t="s">
        <v>420</v>
      </c>
      <c r="D167" s="432">
        <f>SUM(D151,D154,D157:D160)</f>
        <v>0</v>
      </c>
      <c r="E167" s="85"/>
    </row>
    <row r="168" spans="1:6" ht="13" thickBot="1" x14ac:dyDescent="0.3">
      <c r="A168" s="86"/>
      <c r="B168" s="86"/>
      <c r="C168" s="86"/>
      <c r="D168" s="86"/>
      <c r="E168" s="86"/>
    </row>
    <row r="169" spans="1:6" ht="13.5" thickBot="1" x14ac:dyDescent="0.3">
      <c r="A169" s="647" t="s">
        <v>111</v>
      </c>
      <c r="B169" s="648"/>
      <c r="C169" s="648"/>
      <c r="D169" s="648"/>
      <c r="E169" s="648"/>
      <c r="F169" s="649"/>
    </row>
    <row r="170" spans="1:6" ht="13" x14ac:dyDescent="0.25">
      <c r="A170" s="396" t="s">
        <v>31</v>
      </c>
      <c r="B170" s="85"/>
      <c r="C170" s="85"/>
      <c r="D170" s="85"/>
      <c r="E170" s="85"/>
    </row>
    <row r="171" spans="1:6" ht="13" x14ac:dyDescent="0.25">
      <c r="A171" s="85"/>
      <c r="B171" s="396" t="s">
        <v>32</v>
      </c>
      <c r="C171" s="396" t="s">
        <v>33</v>
      </c>
      <c r="D171" s="446" t="s">
        <v>36</v>
      </c>
      <c r="E171" s="85"/>
    </row>
    <row r="172" spans="1:6" x14ac:dyDescent="0.25">
      <c r="A172" s="604"/>
      <c r="B172" s="82"/>
      <c r="C172" s="82"/>
      <c r="D172" s="95"/>
      <c r="E172" s="85"/>
    </row>
    <row r="173" spans="1:6" ht="13" thickBot="1" x14ac:dyDescent="0.3">
      <c r="A173" s="666"/>
      <c r="B173" s="359"/>
      <c r="C173" s="359"/>
      <c r="D173" s="359"/>
      <c r="E173" s="85"/>
    </row>
    <row r="174" spans="1:6" ht="13" thickBot="1" x14ac:dyDescent="0.3">
      <c r="A174" s="304"/>
      <c r="B174" s="675" t="s">
        <v>59</v>
      </c>
      <c r="C174" s="676"/>
      <c r="D174" s="464">
        <v>0</v>
      </c>
      <c r="E174" s="85"/>
    </row>
    <row r="175" spans="1:6" ht="13" thickBot="1" x14ac:dyDescent="0.3">
      <c r="A175" s="87" t="s">
        <v>59</v>
      </c>
      <c r="B175" s="86"/>
      <c r="C175" s="426"/>
      <c r="D175" s="86"/>
      <c r="E175" s="85"/>
    </row>
    <row r="176" spans="1:6" x14ac:dyDescent="0.25">
      <c r="A176" s="465" t="s">
        <v>34</v>
      </c>
      <c r="B176" s="466">
        <v>1</v>
      </c>
      <c r="C176" s="426"/>
      <c r="E176" s="85"/>
    </row>
    <row r="177" spans="1:6" ht="13" thickBot="1" x14ac:dyDescent="0.3">
      <c r="A177" s="467" t="s">
        <v>64</v>
      </c>
      <c r="B177" s="468" t="s">
        <v>66</v>
      </c>
      <c r="C177" s="426"/>
      <c r="D177" s="86"/>
      <c r="E177" s="85"/>
    </row>
    <row r="178" spans="1:6" ht="13" thickBot="1" x14ac:dyDescent="0.3">
      <c r="A178" s="304"/>
      <c r="B178" s="85"/>
      <c r="C178" s="85"/>
      <c r="D178" s="86"/>
      <c r="E178" s="85"/>
    </row>
    <row r="179" spans="1:6" ht="13" thickBot="1" x14ac:dyDescent="0.3">
      <c r="A179" s="304"/>
      <c r="B179" s="85"/>
      <c r="C179" s="469" t="s">
        <v>5</v>
      </c>
      <c r="D179" s="470">
        <f>D174*D172</f>
        <v>0</v>
      </c>
      <c r="E179" s="85"/>
    </row>
    <row r="180" spans="1:6" x14ac:dyDescent="0.25">
      <c r="A180" s="86"/>
      <c r="B180" s="86"/>
      <c r="C180" s="86"/>
      <c r="D180" s="86"/>
      <c r="E180" s="85"/>
    </row>
    <row r="181" spans="1:6" ht="13.5" thickBot="1" x14ac:dyDescent="0.3">
      <c r="A181" s="368" t="s">
        <v>37</v>
      </c>
      <c r="B181" s="368" t="s">
        <v>36</v>
      </c>
      <c r="C181" s="368" t="s">
        <v>33</v>
      </c>
      <c r="D181" s="98"/>
      <c r="E181" s="85"/>
    </row>
    <row r="182" spans="1:6" x14ac:dyDescent="0.25">
      <c r="A182" s="433" t="s">
        <v>38</v>
      </c>
      <c r="B182" s="434">
        <v>15</v>
      </c>
      <c r="C182" s="471" t="s">
        <v>34</v>
      </c>
      <c r="D182" s="472">
        <v>1</v>
      </c>
      <c r="E182" s="85"/>
    </row>
    <row r="183" spans="1:6" x14ac:dyDescent="0.25">
      <c r="A183" s="435" t="s">
        <v>224</v>
      </c>
      <c r="B183" s="436">
        <v>10</v>
      </c>
      <c r="C183" s="473" t="s">
        <v>71</v>
      </c>
      <c r="D183" s="474">
        <v>0.75</v>
      </c>
      <c r="E183" s="85"/>
    </row>
    <row r="184" spans="1:6" ht="13" thickBot="1" x14ac:dyDescent="0.3">
      <c r="A184" s="437" t="s">
        <v>223</v>
      </c>
      <c r="B184" s="438">
        <v>5</v>
      </c>
      <c r="C184" s="475"/>
      <c r="D184" s="476"/>
      <c r="E184" s="85"/>
    </row>
    <row r="185" spans="1:6" ht="13" thickBot="1" x14ac:dyDescent="0.3">
      <c r="A185" s="86"/>
      <c r="B185" s="86"/>
      <c r="C185" s="86"/>
      <c r="D185" s="86"/>
      <c r="E185" s="85"/>
    </row>
    <row r="186" spans="1:6" ht="13.5" thickBot="1" x14ac:dyDescent="0.3">
      <c r="A186" s="462"/>
      <c r="B186" s="462"/>
      <c r="C186" s="477" t="s">
        <v>421</v>
      </c>
      <c r="D186" s="478">
        <f>D179</f>
        <v>0</v>
      </c>
      <c r="E186" s="462"/>
    </row>
    <row r="187" spans="1:6" ht="13" thickBot="1" x14ac:dyDescent="0.3">
      <c r="A187" s="85"/>
      <c r="B187" s="85"/>
      <c r="C187" s="85"/>
      <c r="D187" s="479"/>
      <c r="E187" s="85"/>
    </row>
    <row r="188" spans="1:6" ht="13.5" thickBot="1" x14ac:dyDescent="0.3">
      <c r="A188" s="647" t="s">
        <v>112</v>
      </c>
      <c r="B188" s="648"/>
      <c r="C188" s="648"/>
      <c r="D188" s="648"/>
      <c r="E188" s="648"/>
      <c r="F188" s="649"/>
    </row>
    <row r="189" spans="1:6" x14ac:dyDescent="0.25">
      <c r="A189" s="85"/>
      <c r="B189" s="85"/>
      <c r="C189" s="85"/>
      <c r="D189" s="479"/>
      <c r="E189" s="85"/>
    </row>
    <row r="190" spans="1:6" ht="13" x14ac:dyDescent="0.25">
      <c r="A190" s="416" t="s">
        <v>113</v>
      </c>
      <c r="B190" s="85"/>
      <c r="C190" s="85"/>
      <c r="D190" s="479"/>
      <c r="E190" s="85"/>
    </row>
    <row r="191" spans="1:6" x14ac:dyDescent="0.25">
      <c r="A191" s="85" t="s">
        <v>115</v>
      </c>
      <c r="B191" s="359" t="s">
        <v>79</v>
      </c>
      <c r="C191" s="359"/>
      <c r="D191" s="479" t="s">
        <v>15</v>
      </c>
      <c r="E191" s="85"/>
    </row>
    <row r="192" spans="1:6" ht="17" customHeight="1" x14ac:dyDescent="0.25">
      <c r="A192" s="73"/>
      <c r="B192" s="102"/>
      <c r="C192" s="526"/>
      <c r="D192" s="102"/>
      <c r="E192" s="85"/>
    </row>
    <row r="193" spans="1:5" ht="17" customHeight="1" x14ac:dyDescent="0.25">
      <c r="A193" s="480"/>
      <c r="B193" s="102"/>
      <c r="C193" s="526"/>
      <c r="D193" s="102"/>
      <c r="E193" s="85"/>
    </row>
    <row r="194" spans="1:5" ht="17" customHeight="1" x14ac:dyDescent="0.25">
      <c r="A194" s="73"/>
      <c r="B194" s="102"/>
      <c r="C194" s="526"/>
      <c r="D194" s="102"/>
      <c r="E194" s="85"/>
    </row>
    <row r="195" spans="1:5" ht="17" customHeight="1" x14ac:dyDescent="0.25">
      <c r="A195" s="73"/>
      <c r="B195" s="102"/>
      <c r="C195" s="526"/>
      <c r="D195" s="102"/>
      <c r="E195" s="85"/>
    </row>
    <row r="196" spans="1:5" ht="17" customHeight="1" thickBot="1" x14ac:dyDescent="0.3">
      <c r="A196" s="480"/>
      <c r="B196" s="102"/>
      <c r="C196" s="526"/>
      <c r="D196" s="102"/>
      <c r="E196" s="85"/>
    </row>
    <row r="197" spans="1:5" ht="13" thickBot="1" x14ac:dyDescent="0.3">
      <c r="A197" s="400" t="s">
        <v>145</v>
      </c>
      <c r="B197" s="359"/>
      <c r="C197" s="359"/>
      <c r="D197" s="479"/>
      <c r="E197" s="85"/>
    </row>
    <row r="198" spans="1:5" x14ac:dyDescent="0.25">
      <c r="A198" s="85"/>
      <c r="B198" s="85"/>
      <c r="C198" s="85"/>
      <c r="D198" s="479"/>
      <c r="E198" s="85"/>
    </row>
    <row r="199" spans="1:5" ht="13" x14ac:dyDescent="0.25">
      <c r="A199" s="416" t="s">
        <v>114</v>
      </c>
      <c r="B199" s="85"/>
      <c r="C199" s="85"/>
      <c r="D199" s="479"/>
      <c r="E199" s="85"/>
    </row>
    <row r="200" spans="1:5" x14ac:dyDescent="0.25">
      <c r="A200" s="85" t="s">
        <v>116</v>
      </c>
      <c r="B200" s="359" t="s">
        <v>79</v>
      </c>
      <c r="C200" s="359"/>
      <c r="D200" s="479" t="s">
        <v>15</v>
      </c>
      <c r="E200" s="85"/>
    </row>
    <row r="201" spans="1:5" ht="17" customHeight="1" x14ac:dyDescent="0.25">
      <c r="A201" s="73"/>
      <c r="B201" s="102"/>
      <c r="C201" s="526"/>
      <c r="D201" s="102"/>
      <c r="E201" s="85"/>
    </row>
    <row r="202" spans="1:5" ht="17" customHeight="1" x14ac:dyDescent="0.25">
      <c r="A202" s="73"/>
      <c r="B202" s="102"/>
      <c r="C202" s="526"/>
      <c r="D202" s="102"/>
      <c r="E202" s="85"/>
    </row>
    <row r="203" spans="1:5" ht="17" customHeight="1" x14ac:dyDescent="0.25">
      <c r="A203" s="480"/>
      <c r="B203" s="102"/>
      <c r="C203" s="526"/>
      <c r="D203" s="102"/>
      <c r="E203" s="85"/>
    </row>
    <row r="204" spans="1:5" ht="17" customHeight="1" x14ac:dyDescent="0.25">
      <c r="A204" s="73"/>
      <c r="B204" s="102"/>
      <c r="C204" s="526"/>
      <c r="D204" s="102"/>
      <c r="E204" s="85"/>
    </row>
    <row r="205" spans="1:5" ht="17" customHeight="1" thickBot="1" x14ac:dyDescent="0.3">
      <c r="A205" s="480"/>
      <c r="B205" s="102"/>
      <c r="C205" s="526"/>
      <c r="D205" s="102"/>
      <c r="E205" s="85"/>
    </row>
    <row r="206" spans="1:5" ht="13" thickBot="1" x14ac:dyDescent="0.3">
      <c r="A206" s="400" t="s">
        <v>145</v>
      </c>
      <c r="B206" s="359"/>
      <c r="C206" s="359"/>
      <c r="D206" s="479"/>
      <c r="E206" s="85"/>
    </row>
    <row r="207" spans="1:5" x14ac:dyDescent="0.25">
      <c r="A207" s="85"/>
      <c r="B207" s="359"/>
      <c r="C207" s="359"/>
      <c r="D207" s="479"/>
      <c r="E207" s="85"/>
    </row>
    <row r="208" spans="1:5" ht="26" x14ac:dyDescent="0.25">
      <c r="A208" s="416" t="s">
        <v>117</v>
      </c>
      <c r="B208" s="359"/>
      <c r="C208" s="359"/>
      <c r="D208" s="479"/>
      <c r="E208" s="85"/>
    </row>
    <row r="209" spans="1:5" ht="26" x14ac:dyDescent="0.25">
      <c r="A209" s="396" t="s">
        <v>462</v>
      </c>
      <c r="B209" s="359" t="s">
        <v>52</v>
      </c>
      <c r="C209" s="359"/>
      <c r="D209" s="479" t="s">
        <v>15</v>
      </c>
      <c r="E209" s="85"/>
    </row>
    <row r="210" spans="1:5" ht="17" customHeight="1" x14ac:dyDescent="0.25">
      <c r="A210" s="68"/>
      <c r="B210" s="105"/>
      <c r="C210" s="98"/>
      <c r="D210" s="102"/>
      <c r="E210" s="85"/>
    </row>
    <row r="211" spans="1:5" ht="17" customHeight="1" x14ac:dyDescent="0.25">
      <c r="A211" s="68"/>
      <c r="B211" s="105"/>
      <c r="C211" s="98"/>
      <c r="D211" s="102"/>
      <c r="E211" s="85"/>
    </row>
    <row r="212" spans="1:5" ht="17" customHeight="1" x14ac:dyDescent="0.25">
      <c r="A212" s="68"/>
      <c r="B212" s="105"/>
      <c r="C212" s="98"/>
      <c r="D212" s="102"/>
      <c r="E212" s="85"/>
    </row>
    <row r="213" spans="1:5" ht="17" customHeight="1" x14ac:dyDescent="0.25">
      <c r="A213" s="68"/>
      <c r="B213" s="105"/>
      <c r="C213" s="98"/>
      <c r="D213" s="102"/>
      <c r="E213" s="85"/>
    </row>
    <row r="214" spans="1:5" ht="17" customHeight="1" thickBot="1" x14ac:dyDescent="0.3">
      <c r="A214" s="481"/>
      <c r="B214" s="105"/>
      <c r="C214" s="98"/>
      <c r="D214" s="102"/>
      <c r="E214" s="85"/>
    </row>
    <row r="215" spans="1:5" ht="13" thickBot="1" x14ac:dyDescent="0.3">
      <c r="A215" s="400" t="s">
        <v>146</v>
      </c>
      <c r="B215" s="359"/>
      <c r="C215" s="359"/>
      <c r="D215" s="479"/>
      <c r="E215" s="85"/>
    </row>
    <row r="216" spans="1:5" x14ac:dyDescent="0.25">
      <c r="A216" s="85"/>
      <c r="B216" s="359"/>
      <c r="C216" s="359"/>
      <c r="D216" s="479"/>
      <c r="E216" s="85"/>
    </row>
    <row r="217" spans="1:5" ht="13" x14ac:dyDescent="0.25">
      <c r="A217" s="678" t="s">
        <v>276</v>
      </c>
      <c r="B217" s="678"/>
      <c r="C217" s="359"/>
      <c r="D217" s="479"/>
      <c r="E217" s="85"/>
    </row>
    <row r="218" spans="1:5" x14ac:dyDescent="0.25">
      <c r="A218" s="85" t="s">
        <v>148</v>
      </c>
      <c r="B218" s="359" t="s">
        <v>52</v>
      </c>
      <c r="C218" s="359"/>
      <c r="D218" s="479" t="s">
        <v>15</v>
      </c>
      <c r="E218" s="85"/>
    </row>
    <row r="219" spans="1:5" ht="17" customHeight="1" x14ac:dyDescent="0.25">
      <c r="A219" s="68"/>
      <c r="B219" s="105"/>
      <c r="C219" s="98"/>
      <c r="D219" s="102"/>
      <c r="E219" s="85"/>
    </row>
    <row r="220" spans="1:5" ht="17" customHeight="1" x14ac:dyDescent="0.25">
      <c r="A220" s="68"/>
      <c r="B220" s="105"/>
      <c r="C220" s="98"/>
      <c r="D220" s="102"/>
      <c r="E220" s="85"/>
    </row>
    <row r="221" spans="1:5" ht="17" customHeight="1" x14ac:dyDescent="0.25">
      <c r="A221" s="68"/>
      <c r="B221" s="105"/>
      <c r="C221" s="98"/>
      <c r="D221" s="102"/>
      <c r="E221" s="85"/>
    </row>
    <row r="222" spans="1:5" ht="17" customHeight="1" x14ac:dyDescent="0.25">
      <c r="A222" s="68"/>
      <c r="B222" s="105"/>
      <c r="C222" s="98"/>
      <c r="D222" s="102"/>
      <c r="E222" s="85"/>
    </row>
    <row r="223" spans="1:5" ht="17" customHeight="1" x14ac:dyDescent="0.25">
      <c r="A223" s="68"/>
      <c r="B223" s="105"/>
      <c r="C223" s="98"/>
      <c r="D223" s="102"/>
      <c r="E223" s="85"/>
    </row>
    <row r="224" spans="1:5" ht="17" customHeight="1" x14ac:dyDescent="0.25">
      <c r="A224" s="68"/>
      <c r="B224" s="105"/>
      <c r="C224" s="98"/>
      <c r="D224" s="102"/>
      <c r="E224" s="85"/>
    </row>
    <row r="225" spans="1:5" ht="17" customHeight="1" x14ac:dyDescent="0.25">
      <c r="A225" s="68"/>
      <c r="B225" s="105"/>
      <c r="C225" s="98"/>
      <c r="D225" s="102"/>
      <c r="E225" s="85"/>
    </row>
    <row r="226" spans="1:5" ht="17" customHeight="1" x14ac:dyDescent="0.25">
      <c r="A226" s="68"/>
      <c r="B226" s="105"/>
      <c r="C226" s="98"/>
      <c r="D226" s="102"/>
      <c r="E226" s="85"/>
    </row>
    <row r="227" spans="1:5" ht="17" customHeight="1" x14ac:dyDescent="0.25">
      <c r="A227" s="68"/>
      <c r="B227" s="105"/>
      <c r="C227" s="98"/>
      <c r="D227" s="102"/>
      <c r="E227" s="85"/>
    </row>
    <row r="228" spans="1:5" ht="17" customHeight="1" x14ac:dyDescent="0.25">
      <c r="A228" s="68"/>
      <c r="B228" s="105"/>
      <c r="C228" s="98"/>
      <c r="D228" s="102"/>
      <c r="E228" s="85"/>
    </row>
    <row r="229" spans="1:5" ht="17" customHeight="1" x14ac:dyDescent="0.25">
      <c r="A229" s="68"/>
      <c r="B229" s="105"/>
      <c r="C229" s="98"/>
      <c r="D229" s="102"/>
      <c r="E229" s="85"/>
    </row>
    <row r="230" spans="1:5" ht="17" customHeight="1" x14ac:dyDescent="0.25">
      <c r="A230" s="68"/>
      <c r="B230" s="105"/>
      <c r="C230" s="98"/>
      <c r="D230" s="102"/>
      <c r="E230" s="85"/>
    </row>
    <row r="231" spans="1:5" ht="17" customHeight="1" x14ac:dyDescent="0.25">
      <c r="A231" s="68"/>
      <c r="B231" s="105"/>
      <c r="C231" s="98"/>
      <c r="D231" s="102"/>
      <c r="E231" s="85"/>
    </row>
    <row r="232" spans="1:5" ht="17" customHeight="1" x14ac:dyDescent="0.25">
      <c r="A232" s="68"/>
      <c r="B232" s="105"/>
      <c r="C232" s="98"/>
      <c r="D232" s="102"/>
      <c r="E232" s="85"/>
    </row>
    <row r="233" spans="1:5" ht="17" customHeight="1" x14ac:dyDescent="0.25">
      <c r="A233" s="68"/>
      <c r="B233" s="105"/>
      <c r="C233" s="98"/>
      <c r="D233" s="102"/>
      <c r="E233" s="85"/>
    </row>
    <row r="234" spans="1:5" ht="17" customHeight="1" x14ac:dyDescent="0.25">
      <c r="A234" s="68"/>
      <c r="B234" s="105"/>
      <c r="C234" s="98"/>
      <c r="D234" s="102"/>
      <c r="E234" s="85"/>
    </row>
    <row r="235" spans="1:5" ht="17" customHeight="1" x14ac:dyDescent="0.25">
      <c r="A235" s="68"/>
      <c r="B235" s="105"/>
      <c r="C235" s="98"/>
      <c r="D235" s="102"/>
      <c r="E235" s="85"/>
    </row>
    <row r="236" spans="1:5" ht="17" customHeight="1" x14ac:dyDescent="0.25">
      <c r="A236" s="68"/>
      <c r="B236" s="105"/>
      <c r="C236" s="98"/>
      <c r="D236" s="102"/>
      <c r="E236" s="85"/>
    </row>
    <row r="237" spans="1:5" ht="17" customHeight="1" x14ac:dyDescent="0.25">
      <c r="A237" s="68"/>
      <c r="B237" s="105"/>
      <c r="C237" s="98"/>
      <c r="D237" s="102"/>
      <c r="E237" s="85"/>
    </row>
    <row r="238" spans="1:5" ht="17" customHeight="1" thickBot="1" x14ac:dyDescent="0.3">
      <c r="A238" s="481"/>
      <c r="B238" s="105"/>
      <c r="C238" s="98"/>
      <c r="D238" s="102"/>
      <c r="E238" s="85"/>
    </row>
    <row r="239" spans="1:5" ht="13.5" thickBot="1" x14ac:dyDescent="0.3">
      <c r="A239" s="482" t="s">
        <v>556</v>
      </c>
      <c r="B239" s="359"/>
      <c r="C239" s="359"/>
      <c r="D239" s="479"/>
      <c r="E239" s="85"/>
    </row>
    <row r="240" spans="1:5" ht="13.5" thickBot="1" x14ac:dyDescent="0.3">
      <c r="A240" s="85"/>
      <c r="B240" s="85"/>
      <c r="C240" s="411" t="s">
        <v>422</v>
      </c>
      <c r="D240" s="483">
        <f>SUM(D194:D196,D201:D205,D210:D214,D219:D238)</f>
        <v>0</v>
      </c>
      <c r="E240" s="85"/>
    </row>
    <row r="241" spans="1:6" ht="13.5" thickBot="1" x14ac:dyDescent="0.3">
      <c r="A241" s="85"/>
      <c r="B241" s="85"/>
      <c r="C241" s="367"/>
      <c r="D241" s="484"/>
      <c r="E241" s="85"/>
    </row>
    <row r="242" spans="1:6" ht="13.5" thickBot="1" x14ac:dyDescent="0.3">
      <c r="A242" s="647" t="s">
        <v>348</v>
      </c>
      <c r="B242" s="648"/>
      <c r="C242" s="648"/>
      <c r="D242" s="648"/>
      <c r="E242" s="648"/>
      <c r="F242" s="649"/>
    </row>
    <row r="243" spans="1:6" x14ac:dyDescent="0.25">
      <c r="A243" s="85"/>
      <c r="B243" s="85"/>
      <c r="C243" s="85"/>
      <c r="D243" s="85"/>
      <c r="E243" s="85"/>
    </row>
    <row r="244" spans="1:6" ht="13" x14ac:dyDescent="0.25">
      <c r="A244" s="485" t="s">
        <v>126</v>
      </c>
      <c r="B244" s="486" t="s">
        <v>79</v>
      </c>
      <c r="C244" s="486" t="s">
        <v>37</v>
      </c>
      <c r="D244" s="486" t="s">
        <v>15</v>
      </c>
      <c r="E244" s="85"/>
    </row>
    <row r="245" spans="1:6" ht="17" customHeight="1" x14ac:dyDescent="0.25">
      <c r="A245" s="67"/>
      <c r="B245" s="73"/>
      <c r="C245" s="82"/>
      <c r="D245" s="82"/>
      <c r="E245" s="85"/>
    </row>
    <row r="246" spans="1:6" ht="17" customHeight="1" x14ac:dyDescent="0.25">
      <c r="A246" s="73"/>
      <c r="B246" s="73"/>
      <c r="C246" s="73"/>
      <c r="D246" s="82"/>
      <c r="E246" s="85"/>
    </row>
    <row r="247" spans="1:6" ht="13" thickBot="1" x14ac:dyDescent="0.3">
      <c r="A247" s="85"/>
      <c r="B247" s="85"/>
      <c r="C247" s="85"/>
      <c r="D247" s="85"/>
      <c r="E247" s="85"/>
    </row>
    <row r="248" spans="1:6" x14ac:dyDescent="0.25">
      <c r="A248" s="667" t="s">
        <v>160</v>
      </c>
      <c r="B248" s="668"/>
      <c r="C248" s="403">
        <v>40</v>
      </c>
      <c r="D248" s="85"/>
      <c r="E248" s="85"/>
    </row>
    <row r="249" spans="1:6" ht="13" thickBot="1" x14ac:dyDescent="0.3">
      <c r="A249" s="664" t="s">
        <v>161</v>
      </c>
      <c r="B249" s="665"/>
      <c r="C249" s="404">
        <v>20</v>
      </c>
      <c r="D249" s="85"/>
      <c r="E249" s="85"/>
    </row>
    <row r="250" spans="1:6" x14ac:dyDescent="0.25">
      <c r="C250" s="359"/>
      <c r="E250" s="85"/>
    </row>
    <row r="251" spans="1:6" ht="13" x14ac:dyDescent="0.25">
      <c r="A251" s="427" t="s">
        <v>165</v>
      </c>
      <c r="B251" s="359" t="s">
        <v>79</v>
      </c>
      <c r="C251" s="359" t="s">
        <v>168</v>
      </c>
      <c r="D251" s="359" t="s">
        <v>15</v>
      </c>
      <c r="E251" s="85"/>
    </row>
    <row r="252" spans="1:6" ht="17" customHeight="1" x14ac:dyDescent="0.25">
      <c r="A252" s="73"/>
      <c r="B252" s="82"/>
      <c r="C252" s="77"/>
      <c r="D252" s="82"/>
      <c r="E252" s="85"/>
    </row>
    <row r="253" spans="1:6" ht="17" customHeight="1" x14ac:dyDescent="0.25">
      <c r="A253" s="73"/>
      <c r="B253" s="82"/>
      <c r="C253" s="77"/>
      <c r="D253" s="82"/>
      <c r="E253" s="85"/>
    </row>
    <row r="254" spans="1:6" x14ac:dyDescent="0.25">
      <c r="A254" s="85"/>
      <c r="B254" s="359"/>
      <c r="C254" s="359"/>
      <c r="D254" s="359"/>
      <c r="E254" s="85"/>
    </row>
    <row r="255" spans="1:6" ht="13" x14ac:dyDescent="0.25">
      <c r="A255" s="416" t="s">
        <v>166</v>
      </c>
      <c r="B255" s="359" t="s">
        <v>79</v>
      </c>
      <c r="C255" s="359" t="s">
        <v>168</v>
      </c>
      <c r="D255" s="359" t="s">
        <v>15</v>
      </c>
      <c r="E255" s="85"/>
    </row>
    <row r="256" spans="1:6" ht="17" customHeight="1" x14ac:dyDescent="0.25">
      <c r="A256" s="73"/>
      <c r="B256" s="82"/>
      <c r="C256" s="77"/>
      <c r="D256" s="82"/>
      <c r="E256" s="85"/>
    </row>
    <row r="257" spans="1:6" ht="17" customHeight="1" x14ac:dyDescent="0.25">
      <c r="A257" s="73"/>
      <c r="B257" s="82"/>
      <c r="C257" s="77"/>
      <c r="D257" s="82"/>
      <c r="E257" s="85"/>
    </row>
    <row r="258" spans="1:6" x14ac:dyDescent="0.25">
      <c r="A258" s="86"/>
      <c r="B258" s="98"/>
      <c r="C258" s="98"/>
      <c r="D258" s="98"/>
      <c r="E258" s="85"/>
    </row>
    <row r="259" spans="1:6" ht="13" x14ac:dyDescent="0.25">
      <c r="A259" s="416" t="s">
        <v>167</v>
      </c>
      <c r="B259" s="359" t="s">
        <v>79</v>
      </c>
      <c r="C259" s="359" t="s">
        <v>168</v>
      </c>
      <c r="D259" s="359" t="s">
        <v>15</v>
      </c>
      <c r="E259" s="85"/>
    </row>
    <row r="260" spans="1:6" ht="17" customHeight="1" x14ac:dyDescent="0.25">
      <c r="A260" s="73"/>
      <c r="B260" s="73"/>
      <c r="C260" s="77"/>
      <c r="D260" s="82"/>
      <c r="E260" s="85"/>
    </row>
    <row r="261" spans="1:6" ht="17" customHeight="1" x14ac:dyDescent="0.25">
      <c r="A261" s="73"/>
      <c r="B261" s="73"/>
      <c r="C261" s="77"/>
      <c r="D261" s="82"/>
      <c r="E261" s="85"/>
    </row>
    <row r="262" spans="1:6" x14ac:dyDescent="0.25">
      <c r="A262" s="85"/>
      <c r="B262" s="85"/>
      <c r="C262" s="85"/>
      <c r="D262" s="85"/>
      <c r="E262" s="85"/>
    </row>
    <row r="263" spans="1:6" ht="13" thickBot="1" x14ac:dyDescent="0.3">
      <c r="A263" s="359" t="s">
        <v>162</v>
      </c>
      <c r="B263" s="359" t="s">
        <v>163</v>
      </c>
      <c r="C263" s="359" t="s">
        <v>140</v>
      </c>
      <c r="D263" s="85"/>
      <c r="E263" s="85"/>
    </row>
    <row r="264" spans="1:6" ht="13.5" thickBot="1" x14ac:dyDescent="0.3">
      <c r="A264" s="405" t="s">
        <v>164</v>
      </c>
      <c r="B264" s="406">
        <v>2</v>
      </c>
      <c r="C264" s="407">
        <v>4</v>
      </c>
      <c r="D264" s="85"/>
      <c r="E264" s="85"/>
    </row>
    <row r="265" spans="1:6" ht="13" thickBot="1" x14ac:dyDescent="0.3">
      <c r="A265" s="85"/>
      <c r="B265" s="85"/>
      <c r="C265" s="85"/>
      <c r="D265" s="479"/>
      <c r="E265" s="85"/>
    </row>
    <row r="266" spans="1:6" ht="13.5" thickBot="1" x14ac:dyDescent="0.3">
      <c r="A266" s="647" t="s">
        <v>456</v>
      </c>
      <c r="B266" s="648"/>
      <c r="C266" s="648"/>
      <c r="D266" s="648"/>
      <c r="E266" s="648"/>
      <c r="F266" s="649"/>
    </row>
    <row r="267" spans="1:6" ht="13" x14ac:dyDescent="0.25">
      <c r="A267" s="358"/>
      <c r="B267" s="358"/>
      <c r="C267" s="358"/>
      <c r="D267" s="358"/>
      <c r="E267" s="358"/>
      <c r="F267" s="358"/>
    </row>
    <row r="268" spans="1:6" x14ac:dyDescent="0.25">
      <c r="A268" s="359" t="s">
        <v>339</v>
      </c>
      <c r="B268" s="359" t="s">
        <v>340</v>
      </c>
      <c r="C268" s="85"/>
      <c r="D268" s="85"/>
      <c r="E268" s="85"/>
    </row>
    <row r="269" spans="1:6" ht="17" customHeight="1" x14ac:dyDescent="0.25">
      <c r="A269" s="102"/>
      <c r="B269" s="102"/>
      <c r="C269" s="85"/>
      <c r="D269" s="85"/>
      <c r="E269" s="85"/>
    </row>
    <row r="270" spans="1:6" ht="17" customHeight="1" x14ac:dyDescent="0.25">
      <c r="A270" s="102"/>
      <c r="B270" s="102"/>
      <c r="C270" s="85"/>
      <c r="D270" s="85"/>
      <c r="E270" s="85"/>
    </row>
    <row r="271" spans="1:6" ht="17" customHeight="1" x14ac:dyDescent="0.25">
      <c r="A271" s="102"/>
      <c r="B271" s="102"/>
      <c r="E271" s="85"/>
    </row>
    <row r="272" spans="1:6" ht="17" customHeight="1" thickBot="1" x14ac:dyDescent="0.3">
      <c r="A272" s="359"/>
      <c r="B272" s="359"/>
      <c r="E272" s="85"/>
    </row>
    <row r="273" spans="1:6" ht="13.5" thickBot="1" x14ac:dyDescent="0.3">
      <c r="A273" s="85"/>
      <c r="B273" s="85"/>
      <c r="C273" s="411" t="s">
        <v>423</v>
      </c>
      <c r="D273" s="412">
        <f>SUM(D260:D261,D256:D257,D252:D253,D245:D246,B269:B271)</f>
        <v>0</v>
      </c>
      <c r="E273" s="85"/>
    </row>
    <row r="274" spans="1:6" ht="13" thickBot="1" x14ac:dyDescent="0.3">
      <c r="A274" s="85"/>
      <c r="B274" s="85"/>
      <c r="C274" s="85"/>
      <c r="D274" s="85"/>
      <c r="E274" s="85"/>
    </row>
    <row r="275" spans="1:6" ht="13.5" thickBot="1" x14ac:dyDescent="0.3">
      <c r="A275" s="636" t="s">
        <v>424</v>
      </c>
      <c r="B275" s="637"/>
      <c r="C275" s="638"/>
      <c r="D275" s="487">
        <f>SUM(D14,D26,D42,D51,D68,D79,D109,D122,D133,D167,D186,D240,D273)</f>
        <v>0</v>
      </c>
    </row>
    <row r="277" spans="1:6" ht="13" thickBot="1" x14ac:dyDescent="0.3"/>
    <row r="278" spans="1:6" ht="18.5" thickBot="1" x14ac:dyDescent="0.3">
      <c r="A278" s="650" t="s">
        <v>425</v>
      </c>
      <c r="B278" s="651"/>
      <c r="C278" s="651"/>
      <c r="D278" s="651"/>
      <c r="E278" s="651"/>
      <c r="F278" s="652"/>
    </row>
    <row r="279" spans="1:6" ht="13.5" thickBot="1" x14ac:dyDescent="0.3">
      <c r="A279" s="612"/>
      <c r="B279" s="613"/>
      <c r="C279" s="613"/>
      <c r="D279" s="613"/>
      <c r="E279" s="396"/>
    </row>
    <row r="280" spans="1:6" ht="13.5" thickBot="1" x14ac:dyDescent="0.3">
      <c r="A280" s="647" t="s">
        <v>336</v>
      </c>
      <c r="B280" s="648"/>
      <c r="C280" s="648"/>
      <c r="D280" s="648"/>
      <c r="E280" s="648"/>
      <c r="F280" s="649"/>
    </row>
    <row r="281" spans="1:6" s="18" customFormat="1" ht="18.5" customHeight="1" x14ac:dyDescent="0.25">
      <c r="A281" s="89" t="s">
        <v>132</v>
      </c>
      <c r="B281" s="89"/>
      <c r="C281" s="499"/>
      <c r="D281" s="499" t="s">
        <v>15</v>
      </c>
      <c r="E281" s="81"/>
      <c r="F281" s="500"/>
    </row>
    <row r="282" spans="1:6" ht="17" customHeight="1" x14ac:dyDescent="0.25">
      <c r="A282" s="655"/>
      <c r="B282" s="655"/>
      <c r="C282" s="85"/>
      <c r="D282" s="82"/>
      <c r="E282" s="85"/>
    </row>
    <row r="283" spans="1:6" ht="17" customHeight="1" x14ac:dyDescent="0.25">
      <c r="A283" s="655"/>
      <c r="B283" s="655"/>
      <c r="C283" s="85"/>
      <c r="D283" s="82"/>
      <c r="E283" s="85"/>
    </row>
    <row r="284" spans="1:6" ht="17" customHeight="1" x14ac:dyDescent="0.25">
      <c r="A284" s="655"/>
      <c r="B284" s="655"/>
      <c r="C284" s="85"/>
      <c r="D284" s="82"/>
      <c r="E284" s="85"/>
    </row>
    <row r="285" spans="1:6" ht="13" thickBot="1" x14ac:dyDescent="0.3">
      <c r="A285" s="359"/>
      <c r="B285" s="359"/>
      <c r="C285" s="85"/>
      <c r="D285" s="85"/>
      <c r="E285" s="85"/>
    </row>
    <row r="286" spans="1:6" ht="14.5" customHeight="1" x14ac:dyDescent="0.25">
      <c r="A286" s="441" t="s">
        <v>125</v>
      </c>
      <c r="B286" s="639" t="s">
        <v>346</v>
      </c>
      <c r="C286" s="640"/>
      <c r="D286" s="85"/>
      <c r="E286" s="85"/>
    </row>
    <row r="287" spans="1:6" ht="14.5" customHeight="1" x14ac:dyDescent="0.25">
      <c r="A287" s="488" t="s">
        <v>345</v>
      </c>
      <c r="B287" s="641"/>
      <c r="C287" s="642"/>
      <c r="D287" s="85"/>
      <c r="E287" s="85"/>
    </row>
    <row r="288" spans="1:6" ht="14.5" customHeight="1" x14ac:dyDescent="0.25">
      <c r="A288" s="489" t="s">
        <v>344</v>
      </c>
      <c r="B288" s="641"/>
      <c r="C288" s="642"/>
      <c r="D288" s="85"/>
      <c r="E288" s="85"/>
    </row>
    <row r="289" spans="1:6" ht="14.5" customHeight="1" x14ac:dyDescent="0.25">
      <c r="A289" s="488" t="s">
        <v>39</v>
      </c>
      <c r="B289" s="641"/>
      <c r="C289" s="642"/>
      <c r="D289" s="85"/>
      <c r="E289" s="85"/>
    </row>
    <row r="290" spans="1:6" ht="14.5" customHeight="1" thickBot="1" x14ac:dyDescent="0.3">
      <c r="A290" s="442" t="s">
        <v>182</v>
      </c>
      <c r="B290" s="643"/>
      <c r="C290" s="644"/>
      <c r="D290" s="85"/>
      <c r="E290" s="85"/>
    </row>
    <row r="291" spans="1:6" ht="13" thickBot="1" x14ac:dyDescent="0.3">
      <c r="C291" s="85"/>
      <c r="D291" s="85"/>
      <c r="E291" s="85"/>
    </row>
    <row r="292" spans="1:6" ht="13.5" thickBot="1" x14ac:dyDescent="0.3">
      <c r="A292" s="85"/>
      <c r="B292" s="85"/>
      <c r="C292" s="411" t="s">
        <v>426</v>
      </c>
      <c r="D292" s="490">
        <f>SUM(D282:D284)</f>
        <v>0</v>
      </c>
      <c r="E292" s="85"/>
    </row>
    <row r="293" spans="1:6" ht="13" thickBot="1" x14ac:dyDescent="0.3">
      <c r="A293" s="85"/>
      <c r="B293" s="85"/>
      <c r="C293" s="85"/>
      <c r="D293" s="479"/>
      <c r="E293" s="85"/>
    </row>
    <row r="294" spans="1:6" ht="13.5" thickBot="1" x14ac:dyDescent="0.3">
      <c r="A294" s="647" t="s">
        <v>457</v>
      </c>
      <c r="B294" s="648"/>
      <c r="C294" s="648"/>
      <c r="D294" s="648"/>
      <c r="E294" s="648"/>
      <c r="F294" s="649"/>
    </row>
    <row r="295" spans="1:6" x14ac:dyDescent="0.25">
      <c r="A295" s="85"/>
      <c r="B295" s="85"/>
      <c r="C295" s="85"/>
      <c r="D295" s="85"/>
      <c r="E295" s="85"/>
    </row>
    <row r="296" spans="1:6" x14ac:dyDescent="0.25">
      <c r="A296" s="359" t="s">
        <v>339</v>
      </c>
      <c r="B296" s="359" t="s">
        <v>340</v>
      </c>
      <c r="C296" s="85"/>
      <c r="D296" s="85"/>
      <c r="E296" s="85"/>
    </row>
    <row r="297" spans="1:6" ht="17" customHeight="1" x14ac:dyDescent="0.25">
      <c r="A297" s="104"/>
      <c r="B297" s="102"/>
      <c r="C297" s="85"/>
      <c r="D297" s="85"/>
      <c r="E297" s="85"/>
    </row>
    <row r="298" spans="1:6" ht="17" customHeight="1" x14ac:dyDescent="0.25">
      <c r="A298" s="104"/>
      <c r="B298" s="102"/>
      <c r="C298" s="85"/>
      <c r="D298" s="85"/>
      <c r="E298" s="85"/>
    </row>
    <row r="299" spans="1:6" ht="17" customHeight="1" x14ac:dyDescent="0.25">
      <c r="A299" s="104"/>
      <c r="B299" s="102"/>
      <c r="E299" s="85"/>
    </row>
    <row r="300" spans="1:6" ht="13" thickBot="1" x14ac:dyDescent="0.3">
      <c r="A300" s="85"/>
      <c r="B300" s="359"/>
      <c r="E300" s="85"/>
    </row>
    <row r="301" spans="1:6" ht="13.5" thickBot="1" x14ac:dyDescent="0.3">
      <c r="A301" s="85"/>
      <c r="B301" s="85"/>
      <c r="C301" s="411" t="s">
        <v>427</v>
      </c>
      <c r="D301" s="445">
        <f>SUM(B297:B299)</f>
        <v>0</v>
      </c>
      <c r="E301" s="85"/>
    </row>
    <row r="302" spans="1:6" ht="13.5" thickBot="1" x14ac:dyDescent="0.3">
      <c r="A302" s="85"/>
      <c r="B302" s="85"/>
      <c r="C302" s="367"/>
      <c r="D302" s="86"/>
      <c r="E302" s="85"/>
    </row>
    <row r="303" spans="1:6" ht="13.5" thickBot="1" x14ac:dyDescent="0.3">
      <c r="A303" s="636" t="s">
        <v>428</v>
      </c>
      <c r="B303" s="637"/>
      <c r="C303" s="638"/>
      <c r="D303" s="487">
        <f>SUM(D301,D292)</f>
        <v>0</v>
      </c>
      <c r="E303" s="85"/>
    </row>
    <row r="304" spans="1:6" ht="13.5" thickBot="1" x14ac:dyDescent="0.3">
      <c r="A304" s="527"/>
      <c r="B304" s="527"/>
      <c r="C304" s="527"/>
      <c r="D304" s="528"/>
      <c r="E304" s="85"/>
    </row>
    <row r="305" spans="1:6" ht="18.5" thickBot="1" x14ac:dyDescent="0.3">
      <c r="A305" s="650" t="s">
        <v>429</v>
      </c>
      <c r="B305" s="651"/>
      <c r="C305" s="651"/>
      <c r="D305" s="651"/>
      <c r="E305" s="651"/>
      <c r="F305" s="652"/>
    </row>
    <row r="306" spans="1:6" ht="13.5" thickBot="1" x14ac:dyDescent="0.3">
      <c r="A306" s="612"/>
      <c r="B306" s="613"/>
      <c r="C306" s="613"/>
      <c r="D306" s="613"/>
      <c r="E306" s="396"/>
    </row>
    <row r="307" spans="1:6" ht="13.5" thickBot="1" x14ac:dyDescent="0.3">
      <c r="A307" s="647" t="s">
        <v>127</v>
      </c>
      <c r="B307" s="648"/>
      <c r="C307" s="648"/>
      <c r="D307" s="648"/>
      <c r="E307" s="648"/>
      <c r="F307" s="649"/>
    </row>
    <row r="308" spans="1:6" s="18" customFormat="1" ht="17" customHeight="1" x14ac:dyDescent="0.25">
      <c r="A308" s="529" t="s">
        <v>159</v>
      </c>
      <c r="B308" s="529" t="s">
        <v>150</v>
      </c>
      <c r="C308" s="529" t="s">
        <v>144</v>
      </c>
      <c r="D308" s="529" t="s">
        <v>15</v>
      </c>
      <c r="E308" s="81"/>
      <c r="F308" s="500"/>
    </row>
    <row r="309" spans="1:6" ht="17" customHeight="1" x14ac:dyDescent="0.25">
      <c r="A309" s="82"/>
      <c r="B309" s="82"/>
      <c r="C309" s="82"/>
      <c r="D309" s="82"/>
      <c r="E309" s="85"/>
    </row>
    <row r="310" spans="1:6" ht="17" customHeight="1" x14ac:dyDescent="0.25">
      <c r="A310" s="82"/>
      <c r="B310" s="82"/>
      <c r="C310" s="82"/>
      <c r="D310" s="82"/>
      <c r="E310" s="85"/>
    </row>
    <row r="311" spans="1:6" ht="17" customHeight="1" x14ac:dyDescent="0.25">
      <c r="A311" s="82"/>
      <c r="B311" s="82"/>
      <c r="C311" s="82"/>
      <c r="D311" s="82"/>
      <c r="E311" s="85"/>
    </row>
    <row r="312" spans="1:6" ht="17" customHeight="1" x14ac:dyDescent="0.25">
      <c r="A312" s="82"/>
      <c r="B312" s="82"/>
      <c r="C312" s="82"/>
      <c r="D312" s="82"/>
      <c r="E312" s="85"/>
    </row>
    <row r="313" spans="1:6" ht="17" customHeight="1" x14ac:dyDescent="0.25">
      <c r="A313" s="82"/>
      <c r="B313" s="82"/>
      <c r="C313" s="82"/>
      <c r="D313" s="82"/>
      <c r="E313" s="85"/>
    </row>
    <row r="314" spans="1:6" ht="17" customHeight="1" x14ac:dyDescent="0.25">
      <c r="A314" s="82"/>
      <c r="B314" s="82"/>
      <c r="C314" s="82"/>
      <c r="D314" s="82"/>
      <c r="E314" s="85"/>
    </row>
    <row r="315" spans="1:6" ht="17" customHeight="1" x14ac:dyDescent="0.25">
      <c r="A315" s="82"/>
      <c r="B315" s="82"/>
      <c r="C315" s="82"/>
      <c r="D315" s="82"/>
      <c r="E315" s="85"/>
    </row>
    <row r="316" spans="1:6" ht="17" customHeight="1" x14ac:dyDescent="0.25">
      <c r="A316" s="82"/>
      <c r="B316" s="82"/>
      <c r="C316" s="82"/>
      <c r="D316" s="82"/>
      <c r="E316" s="85"/>
    </row>
    <row r="317" spans="1:6" ht="17" customHeight="1" x14ac:dyDescent="0.25">
      <c r="A317" s="82"/>
      <c r="B317" s="82"/>
      <c r="C317" s="82"/>
      <c r="D317" s="82"/>
      <c r="E317" s="85"/>
    </row>
    <row r="318" spans="1:6" ht="17" customHeight="1" x14ac:dyDescent="0.25">
      <c r="A318" s="82"/>
      <c r="B318" s="82"/>
      <c r="C318" s="82"/>
      <c r="D318" s="82"/>
      <c r="E318" s="85"/>
    </row>
    <row r="319" spans="1:6" x14ac:dyDescent="0.25">
      <c r="A319" s="98"/>
      <c r="B319" s="98"/>
      <c r="C319" s="98"/>
      <c r="D319" s="98"/>
      <c r="E319" s="85"/>
    </row>
    <row r="320" spans="1:6" ht="13.5" thickBot="1" x14ac:dyDescent="0.3">
      <c r="A320" s="408" t="s">
        <v>347</v>
      </c>
      <c r="B320" s="408"/>
      <c r="C320" s="408" t="s">
        <v>264</v>
      </c>
      <c r="D320" s="408" t="s">
        <v>265</v>
      </c>
      <c r="E320" s="85"/>
    </row>
    <row r="321" spans="1:6" x14ac:dyDescent="0.25">
      <c r="A321" s="510" t="s">
        <v>158</v>
      </c>
      <c r="B321" s="514" t="s">
        <v>27</v>
      </c>
      <c r="C321" s="515">
        <v>4</v>
      </c>
      <c r="D321" s="516">
        <v>6</v>
      </c>
      <c r="E321" s="85"/>
    </row>
    <row r="322" spans="1:6" x14ac:dyDescent="0.25">
      <c r="A322" s="511" t="s">
        <v>277</v>
      </c>
      <c r="B322" s="517" t="s">
        <v>141</v>
      </c>
      <c r="C322" s="518">
        <v>4</v>
      </c>
      <c r="D322" s="519">
        <v>6</v>
      </c>
      <c r="E322" s="85"/>
    </row>
    <row r="323" spans="1:6" x14ac:dyDescent="0.25">
      <c r="A323" s="511" t="s">
        <v>278</v>
      </c>
      <c r="B323" s="517" t="s">
        <v>141</v>
      </c>
      <c r="C323" s="518">
        <v>4</v>
      </c>
      <c r="D323" s="519" t="s">
        <v>279</v>
      </c>
      <c r="E323" s="85"/>
    </row>
    <row r="324" spans="1:6" x14ac:dyDescent="0.25">
      <c r="A324" s="511" t="s">
        <v>157</v>
      </c>
      <c r="B324" s="517" t="s">
        <v>29</v>
      </c>
      <c r="C324" s="518">
        <v>4</v>
      </c>
      <c r="D324" s="519">
        <v>6</v>
      </c>
      <c r="E324" s="85"/>
    </row>
    <row r="325" spans="1:6" x14ac:dyDescent="0.25">
      <c r="A325" s="512" t="s">
        <v>262</v>
      </c>
      <c r="B325" s="520" t="s">
        <v>29</v>
      </c>
      <c r="C325" s="521">
        <v>8</v>
      </c>
      <c r="D325" s="522">
        <v>10</v>
      </c>
      <c r="E325" s="85"/>
    </row>
    <row r="326" spans="1:6" ht="13" thickBot="1" x14ac:dyDescent="0.3">
      <c r="A326" s="513" t="s">
        <v>155</v>
      </c>
      <c r="B326" s="523" t="s">
        <v>156</v>
      </c>
      <c r="C326" s="524">
        <v>2</v>
      </c>
      <c r="D326" s="525">
        <v>3</v>
      </c>
      <c r="E326" s="85"/>
    </row>
    <row r="327" spans="1:6" ht="13" thickBot="1" x14ac:dyDescent="0.3">
      <c r="A327" s="98"/>
      <c r="B327" s="98"/>
      <c r="C327" s="409"/>
      <c r="D327" s="409"/>
      <c r="E327" s="85"/>
    </row>
    <row r="328" spans="1:6" ht="13.5" thickBot="1" x14ac:dyDescent="0.3">
      <c r="A328" s="85"/>
      <c r="B328" s="85"/>
      <c r="C328" s="443" t="s">
        <v>124</v>
      </c>
      <c r="D328" s="491">
        <f>SUM(D309:D318)</f>
        <v>0</v>
      </c>
      <c r="E328" s="85"/>
    </row>
    <row r="329" spans="1:6" ht="13" thickBot="1" x14ac:dyDescent="0.3">
      <c r="A329" s="85"/>
      <c r="B329" s="85"/>
      <c r="C329" s="85"/>
      <c r="D329" s="85"/>
      <c r="E329" s="85"/>
    </row>
    <row r="330" spans="1:6" ht="13.5" thickBot="1" x14ac:dyDescent="0.3">
      <c r="A330" s="647" t="s">
        <v>349</v>
      </c>
      <c r="B330" s="648"/>
      <c r="C330" s="648"/>
      <c r="D330" s="648"/>
      <c r="E330" s="648"/>
      <c r="F330" s="649"/>
    </row>
    <row r="331" spans="1:6" s="18" customFormat="1" ht="17.5" customHeight="1" x14ac:dyDescent="0.25">
      <c r="A331" s="499" t="s">
        <v>142</v>
      </c>
      <c r="B331" s="499" t="s">
        <v>79</v>
      </c>
      <c r="C331" s="499"/>
      <c r="D331" s="499" t="s">
        <v>15</v>
      </c>
      <c r="E331" s="81"/>
      <c r="F331" s="500"/>
    </row>
    <row r="332" spans="1:6" ht="17" customHeight="1" x14ac:dyDescent="0.25">
      <c r="A332" s="73"/>
      <c r="B332" s="105"/>
      <c r="C332" s="86"/>
      <c r="D332" s="106" t="e">
        <f>LOOKUP(A332,{""},{3})</f>
        <v>#N/A</v>
      </c>
      <c r="E332" s="85"/>
    </row>
    <row r="333" spans="1:6" ht="17" customHeight="1" x14ac:dyDescent="0.25">
      <c r="A333" s="73"/>
      <c r="B333" s="105"/>
      <c r="C333" s="86"/>
      <c r="D333" s="106" t="e">
        <f>LOOKUP(A333,{""},{3})</f>
        <v>#N/A</v>
      </c>
      <c r="E333" s="85"/>
    </row>
    <row r="334" spans="1:6" ht="17" customHeight="1" x14ac:dyDescent="0.25">
      <c r="A334" s="73"/>
      <c r="B334" s="105"/>
      <c r="C334" s="86"/>
      <c r="D334" s="106" t="e">
        <f>LOOKUP(A334,{""},{3})</f>
        <v>#N/A</v>
      </c>
      <c r="E334" s="85"/>
    </row>
    <row r="335" spans="1:6" ht="13" thickBot="1" x14ac:dyDescent="0.3">
      <c r="A335" s="492"/>
      <c r="B335" s="85"/>
      <c r="C335" s="85"/>
      <c r="D335" s="85"/>
      <c r="E335" s="85"/>
    </row>
    <row r="336" spans="1:6" ht="13.5" thickBot="1" x14ac:dyDescent="0.3">
      <c r="A336" s="493" t="s">
        <v>171</v>
      </c>
      <c r="B336" s="397"/>
      <c r="C336" s="493" t="s">
        <v>139</v>
      </c>
      <c r="D336" s="98"/>
      <c r="E336" s="85"/>
    </row>
    <row r="337" spans="1:6" x14ac:dyDescent="0.25">
      <c r="A337" s="85"/>
      <c r="B337" s="85"/>
      <c r="C337" s="85"/>
      <c r="D337" s="85"/>
      <c r="E337" s="85"/>
    </row>
    <row r="338" spans="1:6" ht="13" thickBot="1" x14ac:dyDescent="0.3">
      <c r="A338" s="85"/>
      <c r="B338" s="85"/>
      <c r="C338" s="85"/>
      <c r="D338" s="85"/>
      <c r="E338" s="85"/>
    </row>
    <row r="339" spans="1:6" ht="13.5" thickBot="1" x14ac:dyDescent="0.3">
      <c r="A339" s="85"/>
      <c r="B339" s="85"/>
      <c r="C339" s="411" t="s">
        <v>432</v>
      </c>
      <c r="D339" s="412">
        <f>SUMIF(D332:D334,3,D332:D334)</f>
        <v>0</v>
      </c>
      <c r="E339" s="85"/>
    </row>
    <row r="340" spans="1:6" ht="13" thickBot="1" x14ac:dyDescent="0.3">
      <c r="A340" s="85"/>
      <c r="B340" s="85"/>
      <c r="C340" s="85"/>
      <c r="D340" s="85"/>
      <c r="E340" s="85"/>
    </row>
    <row r="341" spans="1:6" ht="13.5" thickBot="1" x14ac:dyDescent="0.3">
      <c r="A341" s="647" t="s">
        <v>350</v>
      </c>
      <c r="B341" s="648"/>
      <c r="C341" s="648"/>
      <c r="D341" s="648"/>
      <c r="E341" s="648"/>
      <c r="F341" s="649"/>
    </row>
    <row r="342" spans="1:6" s="18" customFormat="1" ht="17" customHeight="1" x14ac:dyDescent="0.25">
      <c r="A342" s="499" t="s">
        <v>172</v>
      </c>
      <c r="B342" s="81"/>
      <c r="C342" s="81"/>
      <c r="D342" s="499" t="s">
        <v>15</v>
      </c>
      <c r="E342" s="81"/>
      <c r="F342" s="500"/>
    </row>
    <row r="343" spans="1:6" ht="17" customHeight="1" x14ac:dyDescent="0.25">
      <c r="A343" s="73"/>
      <c r="B343" s="86"/>
      <c r="C343" s="86"/>
      <c r="D343" s="102"/>
      <c r="E343" s="85"/>
    </row>
    <row r="344" spans="1:6" ht="17" customHeight="1" x14ac:dyDescent="0.25">
      <c r="A344" s="73"/>
      <c r="B344" s="86"/>
      <c r="C344" s="86"/>
      <c r="D344" s="102"/>
      <c r="E344" s="85"/>
    </row>
    <row r="345" spans="1:6" ht="13" thickBot="1" x14ac:dyDescent="0.3">
      <c r="A345" s="86"/>
      <c r="B345" s="86"/>
      <c r="C345" s="86"/>
      <c r="D345" s="359"/>
      <c r="E345" s="85"/>
    </row>
    <row r="346" spans="1:6" ht="13.5" thickBot="1" x14ac:dyDescent="0.3">
      <c r="A346" s="493" t="s">
        <v>143</v>
      </c>
      <c r="B346" s="85"/>
      <c r="C346" s="85"/>
      <c r="D346" s="85"/>
      <c r="E346" s="85"/>
    </row>
    <row r="347" spans="1:6" ht="13" thickBot="1" x14ac:dyDescent="0.3">
      <c r="A347" s="85"/>
      <c r="B347" s="85"/>
      <c r="C347" s="85"/>
      <c r="D347" s="85"/>
      <c r="E347" s="85"/>
    </row>
    <row r="348" spans="1:6" ht="13.5" thickBot="1" x14ac:dyDescent="0.3">
      <c r="A348" s="85"/>
      <c r="B348" s="85"/>
      <c r="C348" s="411" t="s">
        <v>430</v>
      </c>
      <c r="D348" s="412">
        <f>SUM(D343:D344)</f>
        <v>0</v>
      </c>
      <c r="E348" s="85"/>
    </row>
    <row r="349" spans="1:6" ht="13" thickBot="1" x14ac:dyDescent="0.3">
      <c r="A349" s="85"/>
      <c r="B349" s="85"/>
      <c r="C349" s="85"/>
      <c r="D349" s="85"/>
      <c r="E349" s="85"/>
    </row>
    <row r="350" spans="1:6" ht="13.5" thickBot="1" x14ac:dyDescent="0.3">
      <c r="A350" s="647" t="s">
        <v>351</v>
      </c>
      <c r="B350" s="648"/>
      <c r="C350" s="648"/>
      <c r="D350" s="648"/>
      <c r="E350" s="648"/>
      <c r="F350" s="649"/>
    </row>
    <row r="351" spans="1:6" x14ac:dyDescent="0.25">
      <c r="A351" s="85"/>
      <c r="B351" s="85"/>
      <c r="C351" s="85"/>
      <c r="D351" s="85"/>
      <c r="E351" s="85"/>
    </row>
    <row r="352" spans="1:6" x14ac:dyDescent="0.25">
      <c r="A352" s="359" t="s">
        <v>339</v>
      </c>
      <c r="B352" s="359" t="s">
        <v>340</v>
      </c>
      <c r="C352" s="85"/>
      <c r="D352" s="85"/>
      <c r="E352" s="85"/>
    </row>
    <row r="353" spans="1:6" ht="17" customHeight="1" x14ac:dyDescent="0.25">
      <c r="A353" s="102"/>
      <c r="B353" s="102"/>
      <c r="C353" s="85"/>
      <c r="D353" s="85"/>
      <c r="E353" s="85"/>
    </row>
    <row r="354" spans="1:6" ht="17" customHeight="1" x14ac:dyDescent="0.25">
      <c r="A354" s="102"/>
      <c r="B354" s="102"/>
      <c r="E354" s="85"/>
    </row>
    <row r="355" spans="1:6" ht="13" thickBot="1" x14ac:dyDescent="0.3">
      <c r="A355" s="359"/>
      <c r="B355" s="359"/>
      <c r="E355" s="85"/>
    </row>
    <row r="356" spans="1:6" ht="13.5" thickBot="1" x14ac:dyDescent="0.3">
      <c r="A356" s="359"/>
      <c r="B356" s="359"/>
      <c r="C356" s="411" t="s">
        <v>431</v>
      </c>
      <c r="D356" s="412">
        <f>SUM(B353:B354)</f>
        <v>0</v>
      </c>
      <c r="E356" s="85"/>
    </row>
    <row r="357" spans="1:6" ht="13.5" thickBot="1" x14ac:dyDescent="0.3">
      <c r="A357" s="415"/>
      <c r="B357" s="85"/>
      <c r="C357" s="367"/>
      <c r="D357" s="98"/>
      <c r="E357" s="85"/>
    </row>
    <row r="358" spans="1:6" ht="13.5" thickBot="1" x14ac:dyDescent="0.3">
      <c r="A358" s="636" t="s">
        <v>463</v>
      </c>
      <c r="B358" s="645"/>
      <c r="C358" s="646"/>
      <c r="D358" s="494">
        <f>SUM(D356,D348,D339,D328)</f>
        <v>0</v>
      </c>
      <c r="E358" s="85"/>
    </row>
    <row r="359" spans="1:6" ht="13.5" thickBot="1" x14ac:dyDescent="0.3">
      <c r="A359" s="415"/>
      <c r="B359" s="85"/>
      <c r="C359" s="367"/>
      <c r="D359" s="98"/>
      <c r="E359" s="85"/>
    </row>
    <row r="360" spans="1:6" ht="13.5" thickBot="1" x14ac:dyDescent="0.3">
      <c r="A360" s="602" t="s">
        <v>131</v>
      </c>
      <c r="B360" s="603"/>
      <c r="C360" s="603"/>
      <c r="D360" s="495">
        <f>SUM(D275,D303,D358)</f>
        <v>0</v>
      </c>
      <c r="E360" s="496"/>
      <c r="F360" s="497"/>
    </row>
  </sheetData>
  <sheetProtection algorithmName="SHA-512" hashValue="yYixqHKwlVwGx1X2IJKg297qIRtkM1nKpdcZPDkeKKUfZjFB2pkk9Hi2gc8Ev1gt+qlmY3aWc5kHIuqocOQBZg==" saltValue="kTGzMxweofmaEGBQfoxzPA==" spinCount="100000" sheet="1" selectLockedCells="1"/>
  <dataConsolidate/>
  <mergeCells count="52">
    <mergeCell ref="B145:C145"/>
    <mergeCell ref="B174:C174"/>
    <mergeCell ref="B147:C147"/>
    <mergeCell ref="A217:B217"/>
    <mergeCell ref="A278:F278"/>
    <mergeCell ref="A169:F169"/>
    <mergeCell ref="A188:F188"/>
    <mergeCell ref="A266:F266"/>
    <mergeCell ref="A3:F3"/>
    <mergeCell ref="A16:F16"/>
    <mergeCell ref="A29:F29"/>
    <mergeCell ref="A44:F44"/>
    <mergeCell ref="A280:F280"/>
    <mergeCell ref="A279:D279"/>
    <mergeCell ref="A64:F64"/>
    <mergeCell ref="A72:F72"/>
    <mergeCell ref="A89:F89"/>
    <mergeCell ref="A113:F113"/>
    <mergeCell ref="A136:F136"/>
    <mergeCell ref="A69:F69"/>
    <mergeCell ref="A70:F70"/>
    <mergeCell ref="B105:C105"/>
    <mergeCell ref="A111:F111"/>
    <mergeCell ref="A124:F124"/>
    <mergeCell ref="A1:E1"/>
    <mergeCell ref="A282:B282"/>
    <mergeCell ref="A283:B283"/>
    <mergeCell ref="A284:B284"/>
    <mergeCell ref="A24:B24"/>
    <mergeCell ref="A12:B12"/>
    <mergeCell ref="A139:A140"/>
    <mergeCell ref="C148:C149"/>
    <mergeCell ref="B151:C151"/>
    <mergeCell ref="A249:B249"/>
    <mergeCell ref="A172:A173"/>
    <mergeCell ref="A248:B248"/>
    <mergeCell ref="B154:C154"/>
    <mergeCell ref="A101:D101"/>
    <mergeCell ref="A242:F242"/>
    <mergeCell ref="A2:F2"/>
    <mergeCell ref="A360:C360"/>
    <mergeCell ref="A275:C275"/>
    <mergeCell ref="A303:C303"/>
    <mergeCell ref="A306:D306"/>
    <mergeCell ref="B286:C290"/>
    <mergeCell ref="A358:C358"/>
    <mergeCell ref="A307:F307"/>
    <mergeCell ref="A330:F330"/>
    <mergeCell ref="A341:F341"/>
    <mergeCell ref="A350:F350"/>
    <mergeCell ref="A305:F305"/>
    <mergeCell ref="A294:F294"/>
  </mergeCells>
  <phoneticPr fontId="6" type="noConversion"/>
  <dataValidations count="7">
    <dataValidation type="list" allowBlank="1" showInputMessage="1" showErrorMessage="1" sqref="B172 B139" xr:uid="{00000000-0002-0000-0400-000000000000}">
      <formula1>Level1</formula1>
    </dataValidation>
    <dataValidation type="list" allowBlank="1" showInputMessage="1" showErrorMessage="1" sqref="C172 C139" xr:uid="{00000000-0002-0000-0400-000001000000}">
      <formula1>Role</formula1>
    </dataValidation>
    <dataValidation type="list" allowBlank="1" showInputMessage="1" showErrorMessage="1" sqref="C5:C9 C252:C253 C256:C258 C260:C261 C309:C319" xr:uid="{00000000-0002-0000-0400-000002000000}">
      <formula1>memberchair</formula1>
    </dataValidation>
    <dataValidation type="list" allowBlank="1" showInputMessage="1" showErrorMessage="1" sqref="D5:D9 B31:B34 D252:D253 D256:D258 D260:D261" xr:uid="{00000000-0002-0000-0400-000003000000}">
      <formula1>membchaircredits</formula1>
    </dataValidation>
    <dataValidation type="list" allowBlank="1" showInputMessage="1" showErrorMessage="1" sqref="B18:B22" xr:uid="{00000000-0002-0000-0400-000004000000}">
      <formula1>RefereedArticle</formula1>
    </dataValidation>
    <dataValidation type="list" allowBlank="1" showInputMessage="1" showErrorMessage="1" sqref="D172 D139" xr:uid="{00000000-0002-0000-0400-000005000000}">
      <formula1>UpFrontCrService</formula1>
    </dataValidation>
    <dataValidation type="list" allowBlank="1" showInputMessage="1" showErrorMessage="1" sqref="D309:D319" xr:uid="{00000000-0002-0000-0400-000006000000}">
      <formula1>svcgovcrd</formula1>
    </dataValidation>
  </dataValidations>
  <printOptions horizontalCentered="1"/>
  <pageMargins left="0.35" right="0.35" top="0.35" bottom="0.25" header="0.25" footer="0.5"/>
  <pageSetup fitToHeight="0" orientation="portrait" r:id="rId1"/>
  <headerFooter alignWithMargins="0">
    <oddFooter>Page &amp;P of &amp;N</oddFooter>
  </headerFooter>
  <rowBreaks count="7" manualBreakCount="7">
    <brk id="42" max="16383" man="1"/>
    <brk id="87" max="5" man="1"/>
    <brk id="133" max="5" man="1"/>
    <brk id="186" max="16383" man="1"/>
    <brk id="228" max="5" man="1"/>
    <brk id="276" max="16383" man="1"/>
    <brk id="318" max="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2:D16"/>
  <sheetViews>
    <sheetView zoomScaleNormal="100" workbookViewId="0">
      <selection activeCell="A21" sqref="A21"/>
    </sheetView>
  </sheetViews>
  <sheetFormatPr defaultRowHeight="12.5" x14ac:dyDescent="0.25"/>
  <cols>
    <col min="1" max="1" width="33.54296875" style="72" customWidth="1"/>
    <col min="2" max="2" width="29.1796875" style="72" customWidth="1"/>
    <col min="3" max="3" width="12" style="72" customWidth="1"/>
    <col min="4" max="4" width="11" style="72" customWidth="1"/>
    <col min="5" max="16384" width="8.7265625" style="72"/>
  </cols>
  <sheetData>
    <row r="2" spans="1:4" ht="13" thickBot="1" x14ac:dyDescent="0.3"/>
    <row r="3" spans="1:4" ht="18.5" thickBot="1" x14ac:dyDescent="0.3">
      <c r="A3" s="530" t="s">
        <v>439</v>
      </c>
      <c r="B3" s="531"/>
      <c r="C3" s="531"/>
      <c r="D3" s="532"/>
    </row>
    <row r="4" spans="1:4" s="69" customFormat="1" ht="17" customHeight="1" x14ac:dyDescent="0.25">
      <c r="A4" s="319" t="s">
        <v>352</v>
      </c>
      <c r="B4" s="320">
        <v>0</v>
      </c>
      <c r="C4" s="321"/>
      <c r="D4" s="322"/>
    </row>
    <row r="5" spans="1:4" s="69" customFormat="1" ht="17" customHeight="1" x14ac:dyDescent="0.25">
      <c r="A5" s="323" t="s">
        <v>353</v>
      </c>
      <c r="B5" s="324">
        <v>0</v>
      </c>
      <c r="C5" s="325"/>
      <c r="D5" s="326"/>
    </row>
    <row r="6" spans="1:4" s="69" customFormat="1" ht="17" customHeight="1" x14ac:dyDescent="0.25">
      <c r="A6" s="323" t="s">
        <v>354</v>
      </c>
      <c r="B6" s="324">
        <v>0</v>
      </c>
      <c r="C6" s="325"/>
      <c r="D6" s="326"/>
    </row>
    <row r="7" spans="1:4" ht="13" thickBot="1" x14ac:dyDescent="0.3">
      <c r="A7" s="533"/>
      <c r="B7" s="534"/>
      <c r="D7" s="535"/>
    </row>
    <row r="8" spans="1:4" ht="22.5" customHeight="1" thickBot="1" x14ac:dyDescent="0.3">
      <c r="A8" s="536"/>
      <c r="B8" s="537" t="s">
        <v>440</v>
      </c>
      <c r="C8" s="538">
        <f>SUM(B4:B6)</f>
        <v>0</v>
      </c>
      <c r="D8" s="535"/>
    </row>
    <row r="9" spans="1:4" ht="13" thickBot="1" x14ac:dyDescent="0.3">
      <c r="A9" s="539"/>
      <c r="B9" s="540"/>
      <c r="C9" s="540"/>
      <c r="D9" s="541"/>
    </row>
    <row r="16" spans="1:4" ht="13" x14ac:dyDescent="0.25">
      <c r="A16" s="679"/>
      <c r="B16" s="679"/>
    </row>
  </sheetData>
  <sheetProtection algorithmName="SHA-512" hashValue="R9/yZQ0wOQEoglGwq+muDUP41uNcU9Kq+hoW9RNo4kETKALwfe1Th6CF+NLFVD+Cwvj1ZbY1QvBtpQrSivdNqg==" saltValue="HrtpC8modceAv/qDSAkJXA==" spinCount="100000" sheet="1" selectLockedCells="1"/>
  <mergeCells count="1">
    <mergeCell ref="A16:B16"/>
  </mergeCells>
  <printOptions horizontalCentered="1"/>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B11"/>
  <sheetViews>
    <sheetView workbookViewId="0">
      <selection activeCell="A21" sqref="A21"/>
    </sheetView>
  </sheetViews>
  <sheetFormatPr defaultRowHeight="12.5" x14ac:dyDescent="0.25"/>
  <cols>
    <col min="1" max="1" width="28.1796875" customWidth="1"/>
    <col min="2" max="2" width="19.81640625" customWidth="1"/>
  </cols>
  <sheetData>
    <row r="1" spans="1:2" ht="13" thickBot="1" x14ac:dyDescent="0.3"/>
    <row r="2" spans="1:2" ht="13.5" thickBot="1" x14ac:dyDescent="0.35">
      <c r="A2" s="680" t="s">
        <v>234</v>
      </c>
      <c r="B2" s="681"/>
    </row>
    <row r="3" spans="1:2" ht="13" thickBot="1" x14ac:dyDescent="0.3"/>
    <row r="4" spans="1:2" x14ac:dyDescent="0.25">
      <c r="A4" s="1" t="s">
        <v>202</v>
      </c>
      <c r="B4" s="6" t="s">
        <v>210</v>
      </c>
    </row>
    <row r="5" spans="1:2" x14ac:dyDescent="0.25">
      <c r="A5" s="2" t="s">
        <v>203</v>
      </c>
      <c r="B5" s="3" t="s">
        <v>153</v>
      </c>
    </row>
    <row r="6" spans="1:2" x14ac:dyDescent="0.25">
      <c r="A6" s="2" t="s">
        <v>199</v>
      </c>
      <c r="B6" s="52" t="s">
        <v>154</v>
      </c>
    </row>
    <row r="7" spans="1:2" x14ac:dyDescent="0.25">
      <c r="A7" s="2" t="s">
        <v>200</v>
      </c>
      <c r="B7" s="52" t="s">
        <v>211</v>
      </c>
    </row>
    <row r="8" spans="1:2" ht="13" thickBot="1" x14ac:dyDescent="0.3">
      <c r="A8" s="5" t="s">
        <v>201</v>
      </c>
      <c r="B8" s="4" t="s">
        <v>212</v>
      </c>
    </row>
    <row r="11" spans="1:2" ht="14.5" x14ac:dyDescent="0.35">
      <c r="A11" s="11"/>
    </row>
  </sheetData>
  <sheetProtection algorithmName="SHA-512" hashValue="smpfuihFiIn81TLXA6BgmlO7adazEHypb5Ocowd0NqUuVauHAyquPZ7dpIL6Y0Ya80zAkEVuDkwa90E6AGovMQ==" saltValue="cplnYzuuoRndBr2vKv6hiA==" spinCount="100000" sheet="1" selectLockedCells="1"/>
  <mergeCells count="1">
    <mergeCell ref="A2:B2"/>
  </mergeCells>
  <printOptions horizontalCentered="1"/>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I20"/>
  <sheetViews>
    <sheetView workbookViewId="0">
      <selection activeCell="A2" sqref="A2:I2"/>
    </sheetView>
  </sheetViews>
  <sheetFormatPr defaultColWidth="9.1796875" defaultRowHeight="13" x14ac:dyDescent="0.25"/>
  <cols>
    <col min="1" max="1" width="20.7265625" style="29" customWidth="1"/>
    <col min="2" max="2" width="23.08984375" style="29" customWidth="1"/>
    <col min="3" max="4" width="12.6328125" style="29" customWidth="1"/>
    <col min="5" max="6" width="17" style="29" customWidth="1"/>
    <col min="7" max="7" width="7.26953125" style="29" customWidth="1"/>
    <col min="8" max="8" width="12.1796875" style="29" customWidth="1"/>
    <col min="9" max="9" width="11.453125" style="29" customWidth="1"/>
    <col min="10" max="10" width="1.81640625" style="29" customWidth="1"/>
    <col min="11" max="11" width="2.453125" style="29" customWidth="1"/>
    <col min="12" max="16384" width="9.1796875" style="29"/>
  </cols>
  <sheetData>
    <row r="1" spans="1:9" ht="13.5" thickBot="1" x14ac:dyDescent="0.3"/>
    <row r="2" spans="1:9" s="545" customFormat="1" ht="23.5" customHeight="1" thickBot="1" x14ac:dyDescent="0.3">
      <c r="A2" s="682" t="s">
        <v>589</v>
      </c>
      <c r="B2" s="683"/>
      <c r="C2" s="683"/>
      <c r="D2" s="683"/>
      <c r="E2" s="683"/>
      <c r="F2" s="684"/>
      <c r="G2" s="684"/>
      <c r="H2" s="684"/>
      <c r="I2" s="685"/>
    </row>
    <row r="3" spans="1:9" ht="14.15" customHeight="1" x14ac:dyDescent="0.25">
      <c r="A3" s="30"/>
      <c r="B3" s="30"/>
      <c r="C3" s="30"/>
      <c r="D3" s="30"/>
      <c r="E3" s="30"/>
      <c r="F3" s="30"/>
      <c r="G3" s="30"/>
      <c r="H3" s="30"/>
      <c r="I3" s="30"/>
    </row>
    <row r="4" spans="1:9" ht="14.15" customHeight="1" thickBot="1" x14ac:dyDescent="0.3">
      <c r="A4" s="30"/>
      <c r="B4" s="30"/>
      <c r="C4" s="30"/>
      <c r="D4" s="30"/>
      <c r="E4" s="30"/>
      <c r="F4" s="30"/>
      <c r="G4" s="30"/>
      <c r="H4" s="30"/>
      <c r="I4" s="30"/>
    </row>
    <row r="5" spans="1:9" ht="13" customHeight="1" thickBot="1" x14ac:dyDescent="0.3">
      <c r="A5" s="31" t="s">
        <v>465</v>
      </c>
      <c r="B5" s="32" t="s">
        <v>466</v>
      </c>
      <c r="C5" s="30"/>
      <c r="D5" s="30"/>
      <c r="E5" s="30"/>
      <c r="F5" s="30"/>
      <c r="G5" s="30"/>
      <c r="H5" s="30"/>
      <c r="I5" s="30"/>
    </row>
    <row r="6" spans="1:9" ht="13" customHeight="1" thickBot="1" x14ac:dyDescent="0.3">
      <c r="A6" s="31" t="s">
        <v>467</v>
      </c>
      <c r="B6" s="31" t="s">
        <v>468</v>
      </c>
      <c r="C6" s="30"/>
      <c r="D6" s="30"/>
      <c r="E6" s="30"/>
      <c r="F6" s="30"/>
      <c r="G6" s="30"/>
      <c r="H6" s="30"/>
      <c r="I6" s="30"/>
    </row>
    <row r="7" spans="1:9" ht="15" customHeight="1" thickBot="1" x14ac:dyDescent="0.35">
      <c r="A7" s="686"/>
      <c r="B7" s="686"/>
      <c r="C7" s="686"/>
      <c r="D7" s="686"/>
      <c r="E7" s="53" t="s">
        <v>500</v>
      </c>
      <c r="F7" s="56" t="s">
        <v>499</v>
      </c>
      <c r="G7" s="33"/>
      <c r="H7" s="34" t="s">
        <v>326</v>
      </c>
      <c r="I7" s="34" t="s">
        <v>327</v>
      </c>
    </row>
    <row r="8" spans="1:9" ht="14.15" customHeight="1" thickBot="1" x14ac:dyDescent="0.4">
      <c r="A8" s="686"/>
      <c r="B8" s="686"/>
      <c r="C8" s="35" t="s">
        <v>469</v>
      </c>
      <c r="D8" s="35" t="s">
        <v>469</v>
      </c>
      <c r="E8" s="54" t="s">
        <v>470</v>
      </c>
      <c r="F8" s="57" t="s">
        <v>470</v>
      </c>
      <c r="G8" s="36"/>
      <c r="H8" s="37" t="s">
        <v>325</v>
      </c>
      <c r="I8" s="37" t="s">
        <v>325</v>
      </c>
    </row>
    <row r="9" spans="1:9" ht="31" customHeight="1" thickBot="1" x14ac:dyDescent="0.4">
      <c r="A9" s="686"/>
      <c r="B9" s="686"/>
      <c r="C9" s="38" t="s">
        <v>471</v>
      </c>
      <c r="D9" s="35" t="s">
        <v>472</v>
      </c>
      <c r="E9" s="55" t="s">
        <v>501</v>
      </c>
      <c r="F9" s="58" t="s">
        <v>502</v>
      </c>
      <c r="G9" s="39" t="s">
        <v>229</v>
      </c>
      <c r="H9" s="40" t="s">
        <v>328</v>
      </c>
      <c r="I9" s="40" t="s">
        <v>328</v>
      </c>
    </row>
    <row r="10" spans="1:9" ht="15" customHeight="1" thickBot="1" x14ac:dyDescent="0.4">
      <c r="A10" s="41" t="s">
        <v>473</v>
      </c>
      <c r="B10" s="42" t="s">
        <v>485</v>
      </c>
      <c r="C10" s="43">
        <v>70</v>
      </c>
      <c r="D10" s="43">
        <v>21</v>
      </c>
      <c r="E10" s="60" t="s">
        <v>507</v>
      </c>
      <c r="F10" s="61" t="s">
        <v>508</v>
      </c>
      <c r="G10" s="44"/>
      <c r="H10" s="44" t="s">
        <v>512</v>
      </c>
      <c r="I10" s="44" t="s">
        <v>513</v>
      </c>
    </row>
    <row r="11" spans="1:9" ht="15" customHeight="1" thickBot="1" x14ac:dyDescent="0.4">
      <c r="A11" s="41" t="s">
        <v>474</v>
      </c>
      <c r="B11" s="45" t="s">
        <v>475</v>
      </c>
      <c r="C11" s="43">
        <v>60</v>
      </c>
      <c r="D11" s="43">
        <v>18</v>
      </c>
      <c r="E11" s="60" t="s">
        <v>504</v>
      </c>
      <c r="F11" s="61" t="s">
        <v>509</v>
      </c>
      <c r="G11" s="44"/>
      <c r="H11" s="46" t="s">
        <v>514</v>
      </c>
      <c r="I11" s="46" t="s">
        <v>515</v>
      </c>
    </row>
    <row r="12" spans="1:9" ht="15" customHeight="1" thickBot="1" x14ac:dyDescent="0.4">
      <c r="A12" s="41" t="s">
        <v>476</v>
      </c>
      <c r="B12" s="45" t="s">
        <v>477</v>
      </c>
      <c r="C12" s="43">
        <v>40</v>
      </c>
      <c r="D12" s="43">
        <v>12</v>
      </c>
      <c r="E12" s="60" t="s">
        <v>505</v>
      </c>
      <c r="F12" s="61" t="s">
        <v>510</v>
      </c>
      <c r="G12" s="44"/>
      <c r="H12" s="47" t="s">
        <v>516</v>
      </c>
      <c r="I12" s="47" t="s">
        <v>517</v>
      </c>
    </row>
    <row r="13" spans="1:9" ht="15" customHeight="1" thickBot="1" x14ac:dyDescent="0.4">
      <c r="A13" s="41" t="s">
        <v>478</v>
      </c>
      <c r="B13" s="45" t="s">
        <v>479</v>
      </c>
      <c r="C13" s="43">
        <v>20</v>
      </c>
      <c r="D13" s="43">
        <v>6</v>
      </c>
      <c r="E13" s="60" t="s">
        <v>506</v>
      </c>
      <c r="F13" s="61" t="s">
        <v>511</v>
      </c>
      <c r="G13" s="47"/>
      <c r="H13" s="47" t="s">
        <v>518</v>
      </c>
      <c r="I13" s="47" t="s">
        <v>519</v>
      </c>
    </row>
    <row r="14" spans="1:9" ht="15" customHeight="1" x14ac:dyDescent="0.25">
      <c r="A14" s="48" t="s">
        <v>480</v>
      </c>
      <c r="B14" s="30"/>
      <c r="C14" s="30"/>
      <c r="D14" s="30"/>
      <c r="E14" s="30"/>
      <c r="F14" s="30"/>
      <c r="G14" s="30"/>
      <c r="H14" s="30"/>
      <c r="I14" s="30"/>
    </row>
    <row r="15" spans="1:9" ht="18" customHeight="1" x14ac:dyDescent="0.25">
      <c r="A15" s="59" t="s">
        <v>503</v>
      </c>
      <c r="B15" s="59"/>
      <c r="C15" s="59"/>
      <c r="D15" s="59"/>
      <c r="E15" s="59"/>
      <c r="F15" s="30"/>
      <c r="G15" s="30"/>
      <c r="H15" s="30"/>
      <c r="I15" s="30"/>
    </row>
    <row r="16" spans="1:9" ht="18" customHeight="1" x14ac:dyDescent="0.25">
      <c r="A16" s="49" t="s">
        <v>493</v>
      </c>
      <c r="B16" s="30"/>
      <c r="C16" s="30"/>
      <c r="D16" s="30"/>
      <c r="E16" s="30"/>
      <c r="F16" s="30"/>
      <c r="G16" s="30"/>
      <c r="H16" s="30"/>
      <c r="I16" s="30"/>
    </row>
    <row r="17" spans="1:3" ht="16" customHeight="1" thickBot="1" x14ac:dyDescent="0.35">
      <c r="C17" s="20"/>
    </row>
    <row r="18" spans="1:3" ht="13.5" thickBot="1" x14ac:dyDescent="0.3">
      <c r="A18" s="50" t="s">
        <v>492</v>
      </c>
      <c r="B18" s="51"/>
    </row>
    <row r="19" spans="1:3" ht="15" thickBot="1" x14ac:dyDescent="0.4">
      <c r="A19" s="687" t="s">
        <v>590</v>
      </c>
      <c r="B19" s="688"/>
    </row>
    <row r="20" spans="1:3" ht="15" thickBot="1" x14ac:dyDescent="0.4">
      <c r="A20" s="689" t="s">
        <v>591</v>
      </c>
      <c r="B20" s="690"/>
    </row>
  </sheetData>
  <sheetProtection algorithmName="SHA-512" hashValue="FZQbfVoV9mEiw1+Em9hZRMXSC3Wl5A1zTeX/1ytEOk4a8KktjPkLYZa9xWqsLMvjYHEZU+9CFO3C/Mvgx8LgoQ==" saltValue="EQQMS5vZEcuQ5XeyhM9p4g==" spinCount="100000" sheet="1" objects="1" scenarios="1" selectLockedCells="1" selectUnlockedCells="1"/>
  <mergeCells count="5">
    <mergeCell ref="A2:I2"/>
    <mergeCell ref="A7:D7"/>
    <mergeCell ref="A8:B9"/>
    <mergeCell ref="A19:B19"/>
    <mergeCell ref="A20:B20"/>
  </mergeCells>
  <printOptions horizontalCentered="1"/>
  <pageMargins left="0.7" right="0.7" top="0.75" bottom="0.75" header="0.3" footer="0.3"/>
  <pageSetup scale="93" fitToHeight="0"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20"/>
  <sheetViews>
    <sheetView workbookViewId="0">
      <selection activeCell="D8" sqref="D8"/>
    </sheetView>
  </sheetViews>
  <sheetFormatPr defaultColWidth="9.1796875" defaultRowHeight="12.5" x14ac:dyDescent="0.25"/>
  <sheetData>
    <row r="1" spans="1:1" ht="14.5" x14ac:dyDescent="0.35">
      <c r="A1" s="13" t="s">
        <v>257</v>
      </c>
    </row>
    <row r="2" spans="1:1" ht="14.5" x14ac:dyDescent="0.35">
      <c r="A2" s="14" t="s">
        <v>252</v>
      </c>
    </row>
    <row r="3" spans="1:1" ht="14.5" x14ac:dyDescent="0.35">
      <c r="A3" s="15" t="s">
        <v>253</v>
      </c>
    </row>
    <row r="4" spans="1:1" ht="14.5" x14ac:dyDescent="0.35">
      <c r="A4" s="16" t="s">
        <v>254</v>
      </c>
    </row>
    <row r="5" spans="1:1" ht="14.5" x14ac:dyDescent="0.35">
      <c r="A5" s="16" t="s">
        <v>263</v>
      </c>
    </row>
    <row r="8" spans="1:1" ht="14.5" x14ac:dyDescent="0.35">
      <c r="A8" s="14" t="s">
        <v>255</v>
      </c>
    </row>
    <row r="9" spans="1:1" ht="14.5" x14ac:dyDescent="0.35">
      <c r="A9" s="16" t="s">
        <v>256</v>
      </c>
    </row>
    <row r="11" spans="1:1" x14ac:dyDescent="0.25">
      <c r="A11" s="17"/>
    </row>
    <row r="12" spans="1:1" x14ac:dyDescent="0.25">
      <c r="A12" s="17" t="s">
        <v>10</v>
      </c>
    </row>
    <row r="13" spans="1:1" x14ac:dyDescent="0.25">
      <c r="A13" s="17" t="s">
        <v>140</v>
      </c>
    </row>
    <row r="15" spans="1:1" x14ac:dyDescent="0.25">
      <c r="A15">
        <v>2</v>
      </c>
    </row>
    <row r="16" spans="1:1" x14ac:dyDescent="0.25">
      <c r="A16">
        <v>3</v>
      </c>
    </row>
    <row r="17" spans="1:1" x14ac:dyDescent="0.25">
      <c r="A17">
        <v>4</v>
      </c>
    </row>
    <row r="18" spans="1:1" x14ac:dyDescent="0.25">
      <c r="A18">
        <v>6</v>
      </c>
    </row>
    <row r="19" spans="1:1" x14ac:dyDescent="0.25">
      <c r="A19">
        <v>8</v>
      </c>
    </row>
    <row r="20" spans="1:1" x14ac:dyDescent="0.25">
      <c r="A20">
        <v>10</v>
      </c>
    </row>
  </sheetData>
  <sheetProtection algorithmName="SHA-512" hashValue="L7Nrc+Ftr2dwdvbIVh8D5WZ0+xyKcFFP7aTxAyh5GXhDkaV6eDro6f6LGHqozv8Ha296FOy16WCneT94W05lKw==" saltValue="q1FJXWdN9SroRaKvF3lNVg==" spinCount="100000" sheet="1" selectLockedCells="1"/>
  <pageMargins left="0.7" right="0.7" top="0.75" bottom="0.75" header="0.3" footer="0.3"/>
  <pageSetup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E1530EC850DEE5418D3D4951FE095D87" ma:contentTypeVersion="10" ma:contentTypeDescription="Create a new document." ma:contentTypeScope="" ma:versionID="8e0891ce4723c471ffbcb5aeaf3feb35">
  <xsd:schema xmlns:xsd="http://www.w3.org/2001/XMLSchema" xmlns:xs="http://www.w3.org/2001/XMLSchema" xmlns:p="http://schemas.microsoft.com/office/2006/metadata/properties" xmlns:ns3="5e7125b3-6246-449b-86db-3bc3f42e4862" targetNamespace="http://schemas.microsoft.com/office/2006/metadata/properties" ma:root="true" ma:fieldsID="3e2ff86bbf123d1380c82789b091369e" ns3:_="">
    <xsd:import namespace="5e7125b3-6246-449b-86db-3bc3f42e4862"/>
    <xsd:element name="properties">
      <xsd:complexType>
        <xsd:sequence>
          <xsd:element name="documentManagement">
            <xsd:complexType>
              <xsd:all>
                <xsd:element ref="ns3:MediaServiceMetadata" minOccurs="0"/>
                <xsd:element ref="ns3:MediaServiceFastMetadata" minOccurs="0"/>
                <xsd:element ref="ns3:MediaServiceAutoKeyPoints" minOccurs="0"/>
                <xsd:element ref="ns3:MediaServiceKeyPoints" minOccurs="0"/>
                <xsd:element ref="ns3:MediaServiceAutoTags" minOccurs="0"/>
                <xsd:element ref="ns3:MediaServiceGenerationTime" minOccurs="0"/>
                <xsd:element ref="ns3:MediaServiceEventHashCode" minOccurs="0"/>
                <xsd:element ref="ns3:MediaServiceOCR" minOccurs="0"/>
                <xsd:element ref="ns3:MediaServiceDateTaken" minOccurs="0"/>
                <xsd:element ref="ns3: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e7125b3-6246-449b-86db-3bc3f42e486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2" nillable="true" ma:displayName="Tags" ma:internalName="MediaServiceAutoTag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DateTaken" ma:index="16" nillable="true" ma:displayName="MediaServiceDateTaken" ma:hidden="true" ma:internalName="MediaServiceDateTaken" ma:readOnly="true">
      <xsd:simpleType>
        <xsd:restriction base="dms:Text"/>
      </xsd:simpleType>
    </xsd:element>
    <xsd:element name="MediaServiceLocation" ma:index="17" nillable="true" ma:displayName="Location" ma:internalName="MediaServiceLocatio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F0C14908-8335-4424-BAD0-9D7EECD4911A}">
  <ds:schemaRefs>
    <ds:schemaRef ds:uri="http://schemas.microsoft.com/sharepoint/v3/contenttype/forms"/>
  </ds:schemaRefs>
</ds:datastoreItem>
</file>

<file path=customXml/itemProps2.xml><?xml version="1.0" encoding="utf-8"?>
<ds:datastoreItem xmlns:ds="http://schemas.openxmlformats.org/officeDocument/2006/customXml" ds:itemID="{C49F7B79-A7F8-4EF8-BE52-7C2711A0C50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e7125b3-6246-449b-86db-3bc3f42e486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E6FD9A72-7D2F-4528-9965-33F3C0401370}">
  <ds:schemaRefs>
    <ds:schemaRef ds:uri="http://www.w3.org/XML/1998/namespac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schemas.microsoft.com/office/2006/metadata/properties"/>
    <ds:schemaRef ds:uri="5e7125b3-6246-449b-86db-3bc3f42e4862"/>
    <ds:schemaRef ds:uri="http://purl.org/dc/terms/"/>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22</vt:i4>
      </vt:variant>
    </vt:vector>
  </HeadingPairs>
  <TitlesOfParts>
    <vt:vector size="32" baseType="lpstr">
      <vt:lpstr>Prologue</vt:lpstr>
      <vt:lpstr>Summary</vt:lpstr>
      <vt:lpstr>Teaching</vt:lpstr>
      <vt:lpstr>Research</vt:lpstr>
      <vt:lpstr>Service</vt:lpstr>
      <vt:lpstr>Sab-LOA</vt:lpstr>
      <vt:lpstr>TAB A</vt:lpstr>
      <vt:lpstr>TAB B</vt:lpstr>
      <vt:lpstr>TAB C</vt:lpstr>
      <vt:lpstr>TAB D</vt:lpstr>
      <vt:lpstr>CH</vt:lpstr>
      <vt:lpstr>ERRJcredits</vt:lpstr>
      <vt:lpstr>Govmemchaircr</vt:lpstr>
      <vt:lpstr>Journrank</vt:lpstr>
      <vt:lpstr>Level</vt:lpstr>
      <vt:lpstr>Level1</vt:lpstr>
      <vt:lpstr>membchair</vt:lpstr>
      <vt:lpstr>membchaircredits</vt:lpstr>
      <vt:lpstr>memberchair</vt:lpstr>
      <vt:lpstr>Prescredits</vt:lpstr>
      <vt:lpstr>Research!Print_Area</vt:lpstr>
      <vt:lpstr>Service!Print_Area</vt:lpstr>
      <vt:lpstr>RAcredits</vt:lpstr>
      <vt:lpstr>RCRAcredit</vt:lpstr>
      <vt:lpstr>Role</vt:lpstr>
      <vt:lpstr>RRGCredit</vt:lpstr>
      <vt:lpstr>RSBcredits</vt:lpstr>
      <vt:lpstr>svcgovcrd</vt:lpstr>
      <vt:lpstr>TeachAwards</vt:lpstr>
      <vt:lpstr>UPFrontCredit</vt:lpstr>
      <vt:lpstr>UpFrontCredit1</vt:lpstr>
      <vt:lpstr>UpFrontCrService</vt:lpstr>
    </vt:vector>
  </TitlesOfParts>
  <Company>UF</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UF</dc:creator>
  <cp:lastModifiedBy>Rogers,Daniel C</cp:lastModifiedBy>
  <cp:lastPrinted>2025-04-23T14:28:09Z</cp:lastPrinted>
  <dcterms:created xsi:type="dcterms:W3CDTF">2008-08-13T01:33:01Z</dcterms:created>
  <dcterms:modified xsi:type="dcterms:W3CDTF">2025-04-25T19:36:32Z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0x010100E1530EC850DEE5418D3D4951FE095D87</vt:lpwstr>
  </property>
</Properties>
</file>