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10"/>
  <workbookPr autoCompressPictures="0"/>
  <mc:AlternateContent xmlns:mc="http://schemas.openxmlformats.org/markup-compatibility/2006">
    <mc:Choice Requires="x15">
      <x15ac:absPath xmlns:x15ac="http://schemas.microsoft.com/office/spreadsheetml/2010/11/ac" url="/Users/bethbarton/Dropbox (UFL)/UFAdmin/APR COmmittee/"/>
    </mc:Choice>
  </mc:AlternateContent>
  <xr:revisionPtr revIDLastSave="0" documentId="13_ncr:1_{B0F25DDB-A8E2-2545-95F6-70E7580B8D6D}" xr6:coauthVersionLast="45" xr6:coauthVersionMax="45" xr10:uidLastSave="{00000000-0000-0000-0000-000000000000}"/>
  <workbookProtection workbookAlgorithmName="SHA-512" workbookHashValue="w6fmJ+cCoDbe4DRKfTPxRR3acJ+GVdFTXVBMKMMzQ+Kor6p2OZaCTVMvuMhOIacezI2x/E5Hx4+XpfP66INQDA==" workbookSaltValue="RvPOqSRFYPPB0BJavlnRQQ==" workbookSpinCount="100000" lockStructure="1"/>
  <bookViews>
    <workbookView xWindow="540" yWindow="1980" windowWidth="28260" windowHeight="11020" tabRatio="681" activeTab="9" xr2:uid="{00000000-000D-0000-FFFF-FFFF00000000}"/>
  </bookViews>
  <sheets>
    <sheet name="Prologue" sheetId="12" r:id="rId1"/>
    <sheet name="Summary" sheetId="5" r:id="rId2"/>
    <sheet name="Teaching" sheetId="1" r:id="rId3"/>
    <sheet name="Research" sheetId="2" r:id="rId4"/>
    <sheet name="Service" sheetId="3" r:id="rId5"/>
    <sheet name="Sab-LOA" sheetId="6" r:id="rId6"/>
    <sheet name="TAB A" sheetId="7" r:id="rId7"/>
    <sheet name="TAB B" sheetId="15" r:id="rId8"/>
    <sheet name="TAB C" sheetId="11" r:id="rId9"/>
    <sheet name="TAB D" sheetId="13" r:id="rId10"/>
    <sheet name="Sheet2" sheetId="14" r:id="rId11"/>
  </sheets>
  <definedNames>
    <definedName name="CH">Teaching!$B$18:$B$21</definedName>
    <definedName name="Commentary">#REF!</definedName>
    <definedName name="ERRJcredits">Research!$B$116:$B$117</definedName>
    <definedName name="Govmemchaircr">Service!$C$343:$D$345</definedName>
    <definedName name="Journrank">Teaching!$C$267:$C$268</definedName>
    <definedName name="Level">Research!#REF!</definedName>
    <definedName name="Level1">Research!#REF!</definedName>
    <definedName name="membchair">'TAB C'!$A$12:$A$13</definedName>
    <definedName name="membchaircredits">Service!#REF!</definedName>
    <definedName name="memberchair">'TAB C'!$A$12:$A$13</definedName>
    <definedName name="Prescredits">Research!$B$49:$B$50</definedName>
    <definedName name="RAcredits">Research!$C$95:$C$97</definedName>
    <definedName name="RCRAcredit">Research!#REF!</definedName>
    <definedName name="RefereedArticle">#REF!</definedName>
    <definedName name="Role">Research!#REF!</definedName>
    <definedName name="RRGCredit">Research!$B$155</definedName>
    <definedName name="RSBcredits">Research!$C$68:$C$70</definedName>
    <definedName name="svcgovcrd">'TAB C'!$A$15:$A$20</definedName>
    <definedName name="TeachAwards">Teaching!$C$250:$C$252</definedName>
    <definedName name="UPFrontCredit">Research!#REF!</definedName>
    <definedName name="UpFrontCredit1">Research!#REF!</definedName>
    <definedName name="UpFrontCrService">Service!#REF!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D82" i="1" l="1"/>
  <c r="D233" i="2" l="1"/>
  <c r="D232" i="2"/>
  <c r="D6" i="2"/>
  <c r="D7" i="2"/>
  <c r="D8" i="2"/>
  <c r="D9" i="2"/>
  <c r="D10" i="2"/>
  <c r="D11" i="2"/>
  <c r="D5" i="2"/>
  <c r="C43" i="1" l="1"/>
  <c r="D43" i="1" s="1"/>
  <c r="C42" i="1"/>
  <c r="D42" i="1" s="1"/>
  <c r="C41" i="1"/>
  <c r="D41" i="1" s="1"/>
  <c r="C40" i="1"/>
  <c r="D40" i="1" s="1"/>
  <c r="C31" i="1"/>
  <c r="D31" i="1" s="1"/>
  <c r="C29" i="1"/>
  <c r="D29" i="1" s="1"/>
  <c r="C28" i="1"/>
  <c r="C30" i="1"/>
  <c r="D30" i="1" s="1"/>
  <c r="D381" i="3" l="1"/>
  <c r="D376" i="3"/>
  <c r="D374" i="3"/>
  <c r="D359" i="3"/>
  <c r="D347" i="3"/>
  <c r="D288" i="3"/>
  <c r="D248" i="3"/>
  <c r="D286" i="3"/>
  <c r="D201" i="3"/>
  <c r="D189" i="3"/>
  <c r="D191" i="3" s="1"/>
  <c r="D180" i="3"/>
  <c r="D182" i="3" s="1"/>
  <c r="D171" i="3"/>
  <c r="D173" i="3" s="1"/>
  <c r="D162" i="3"/>
  <c r="D164" i="3" s="1"/>
  <c r="D154" i="3"/>
  <c r="D156" i="3" s="1"/>
  <c r="D130" i="3"/>
  <c r="D129" i="3"/>
  <c r="C127" i="3"/>
  <c r="D127" i="3" s="1"/>
  <c r="D115" i="3"/>
  <c r="D114" i="3"/>
  <c r="C112" i="3"/>
  <c r="D112" i="3" s="1"/>
  <c r="D117" i="3" s="1"/>
  <c r="D120" i="3" s="1"/>
  <c r="D123" i="3" s="1"/>
  <c r="D92" i="3"/>
  <c r="D6" i="3"/>
  <c r="D286" i="2"/>
  <c r="D288" i="2" s="1"/>
  <c r="D277" i="2"/>
  <c r="D279" i="2" s="1"/>
  <c r="D268" i="2"/>
  <c r="D270" i="2" s="1"/>
  <c r="D298" i="2" s="1"/>
  <c r="D259" i="2"/>
  <c r="D261" i="2" s="1"/>
  <c r="D251" i="2"/>
  <c r="D253" i="2" s="1"/>
  <c r="D203" i="2"/>
  <c r="D202" i="2"/>
  <c r="C200" i="2"/>
  <c r="D200" i="2" s="1"/>
  <c r="D205" i="2" s="1"/>
  <c r="D208" i="2" s="1"/>
  <c r="D211" i="2" s="1"/>
  <c r="D185" i="2"/>
  <c r="D184" i="2"/>
  <c r="C182" i="2"/>
  <c r="D182" i="2" s="1"/>
  <c r="D157" i="2"/>
  <c r="D135" i="2"/>
  <c r="D320" i="1"/>
  <c r="D329" i="1"/>
  <c r="D331" i="1" s="1"/>
  <c r="D340" i="1" s="1"/>
  <c r="D295" i="1"/>
  <c r="C292" i="1"/>
  <c r="D292" i="1" s="1"/>
  <c r="D248" i="1"/>
  <c r="D269" i="1"/>
  <c r="D200" i="1"/>
  <c r="D143" i="1"/>
  <c r="C47" i="1"/>
  <c r="D47" i="1" s="1"/>
  <c r="C48" i="1"/>
  <c r="D48" i="1" s="1"/>
  <c r="C49" i="1"/>
  <c r="D49" i="1" s="1"/>
  <c r="C35" i="1"/>
  <c r="D35" i="1" s="1"/>
  <c r="C36" i="1"/>
  <c r="D36" i="1" s="1"/>
  <c r="C37" i="1"/>
  <c r="D37" i="1" s="1"/>
  <c r="D28" i="1"/>
  <c r="C46" i="1"/>
  <c r="D46" i="1" s="1"/>
  <c r="C34" i="1"/>
  <c r="D34" i="1" s="1"/>
  <c r="D132" i="3" l="1"/>
  <c r="D135" i="3" s="1"/>
  <c r="D138" i="3" s="1"/>
  <c r="D140" i="3" s="1"/>
  <c r="D187" i="2"/>
  <c r="D190" i="2" s="1"/>
  <c r="D193" i="2" s="1"/>
  <c r="D244" i="2" s="1"/>
  <c r="D300" i="2" s="1"/>
  <c r="D6" i="1" l="1"/>
  <c r="D7" i="1"/>
  <c r="D8" i="1"/>
  <c r="D9" i="1"/>
  <c r="D11" i="1"/>
  <c r="D12" i="1"/>
  <c r="D13" i="1"/>
  <c r="D14" i="1"/>
  <c r="D23" i="1" l="1"/>
  <c r="D166" i="1"/>
  <c r="D114" i="2" l="1"/>
  <c r="D178" i="1"/>
  <c r="D98" i="1"/>
  <c r="D96" i="1"/>
  <c r="D94" i="1"/>
  <c r="D65" i="3"/>
  <c r="D93" i="2"/>
  <c r="D104" i="3"/>
  <c r="D313" i="3"/>
  <c r="D169" i="2"/>
  <c r="D282" i="1"/>
  <c r="D366" i="1"/>
  <c r="D357" i="1"/>
  <c r="D349" i="1"/>
  <c r="D43" i="2"/>
  <c r="D367" i="3"/>
  <c r="D35" i="2"/>
  <c r="D36" i="2"/>
  <c r="D37" i="2"/>
  <c r="D294" i="1"/>
  <c r="D297" i="1" s="1"/>
  <c r="D237" i="1"/>
  <c r="D239" i="1" s="1"/>
  <c r="D22" i="5"/>
  <c r="D305" i="3"/>
  <c r="D54" i="3"/>
  <c r="D56" i="3" s="1"/>
  <c r="D60" i="2"/>
  <c r="D85" i="1"/>
  <c r="D29" i="2"/>
  <c r="D18" i="5"/>
  <c r="D14" i="5"/>
  <c r="D10" i="5"/>
  <c r="D13" i="2"/>
  <c r="D14" i="2"/>
  <c r="D15" i="2"/>
  <c r="C8" i="6"/>
  <c r="D21" i="5"/>
  <c r="D63" i="2"/>
  <c r="D61" i="2"/>
  <c r="D62" i="2"/>
  <c r="D31" i="2"/>
  <c r="D32" i="2"/>
  <c r="D33" i="2"/>
  <c r="D34" i="2"/>
  <c r="D38" i="2"/>
  <c r="D39" i="2"/>
  <c r="D40" i="2"/>
  <c r="D41" i="2"/>
  <c r="D42" i="2"/>
  <c r="D44" i="2"/>
  <c r="D45" i="2"/>
  <c r="D46" i="2"/>
  <c r="D47" i="2"/>
  <c r="D40" i="3"/>
  <c r="D39" i="3"/>
  <c r="D38" i="3"/>
  <c r="D26" i="3"/>
  <c r="D25" i="3"/>
  <c r="D24" i="3"/>
  <c r="D23" i="3"/>
  <c r="D10" i="3"/>
  <c r="D9" i="3"/>
  <c r="D8" i="3"/>
  <c r="D7" i="3"/>
  <c r="D221" i="1"/>
  <c r="D220" i="1"/>
  <c r="D219" i="1"/>
  <c r="D203" i="1"/>
  <c r="D202" i="1"/>
  <c r="D201" i="1"/>
  <c r="D215" i="1" s="1"/>
  <c r="D187" i="1"/>
  <c r="D186" i="1"/>
  <c r="D185" i="1"/>
  <c r="D184" i="1"/>
  <c r="D183" i="1"/>
  <c r="D30" i="2"/>
  <c r="D78" i="2"/>
  <c r="D80" i="2" s="1"/>
  <c r="D89" i="1"/>
  <c r="D87" i="1"/>
  <c r="D23" i="5"/>
  <c r="D51" i="1" l="1"/>
  <c r="D17" i="3"/>
  <c r="D34" i="3"/>
  <c r="D22" i="2"/>
  <c r="D175" i="2" s="1"/>
  <c r="D303" i="2" s="1"/>
  <c r="D223" i="1"/>
  <c r="D101" i="1"/>
  <c r="D300" i="1"/>
  <c r="D315" i="3"/>
  <c r="D42" i="3"/>
  <c r="D190" i="1"/>
  <c r="D103" i="1" l="1"/>
  <c r="D303" i="1"/>
  <c r="D311" i="1" s="1"/>
  <c r="D368" i="1" s="1"/>
  <c r="D17" i="5"/>
  <c r="D19" i="5" s="1"/>
  <c r="D371" i="1" l="1"/>
  <c r="D9" i="5" s="1"/>
  <c r="D11" i="5" s="1"/>
  <c r="D13" i="5"/>
  <c r="D15" i="5" s="1"/>
  <c r="D25"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emeritor</author>
  </authors>
  <commentList>
    <comment ref="A111" authorId="0" shapeId="0" xr:uid="{00000000-0006-0000-0200-000001000000}">
      <text>
        <r>
          <rPr>
            <b/>
            <sz val="9"/>
            <color rgb="FF000000"/>
            <rFont val="Tahoma"/>
            <family val="2"/>
          </rPr>
          <t>Names only. One student per line.</t>
        </r>
      </text>
    </comment>
    <comment ref="A171" authorId="0" shapeId="0" xr:uid="{FB63DAB2-62DA-264A-8DD7-CC4DE97CBF3B}">
      <text>
        <r>
          <rPr>
            <b/>
            <sz val="9"/>
            <color rgb="FF000000"/>
            <rFont val="Tahoma"/>
            <family val="2"/>
          </rPr>
          <t>Names only. One student per line.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emeritor</author>
  </authors>
  <commentList>
    <comment ref="B12" authorId="0" shapeId="0" xr:uid="{00000000-0006-0000-0300-000001000000}">
      <text>
        <r>
          <rPr>
            <b/>
            <sz val="9"/>
            <color rgb="FF000000"/>
            <rFont val="Tahoma"/>
            <family val="2"/>
          </rPr>
          <t>Journal Credit Metrics can be found in TAB B</t>
        </r>
      </text>
    </comment>
    <comment ref="C12" authorId="0" shapeId="0" xr:uid="{00000000-0006-0000-0300-000002000000}">
      <text>
        <r>
          <rPr>
            <b/>
            <sz val="9"/>
            <color rgb="FF000000"/>
            <rFont val="Tahoma"/>
            <family val="2"/>
          </rPr>
          <t>Note: Student and post-doc authors are not counted as authors when delegating authorship credit %</t>
        </r>
      </text>
    </comment>
    <comment ref="C28" authorId="0" shapeId="0" xr:uid="{00000000-0006-0000-0300-000003000000}">
      <text>
        <r>
          <rPr>
            <b/>
            <sz val="9"/>
            <color indexed="81"/>
            <rFont val="Tahoma"/>
            <family val="2"/>
          </rPr>
          <t>Student and post-doc presenters are not counted as presenters when delegating presentorship credit %</t>
        </r>
      </text>
    </comment>
  </commentList>
</comments>
</file>

<file path=xl/sharedStrings.xml><?xml version="1.0" encoding="utf-8"?>
<sst xmlns="http://schemas.openxmlformats.org/spreadsheetml/2006/main" count="929" uniqueCount="550">
  <si>
    <t>Course 1</t>
  </si>
  <si>
    <t>Course 2</t>
  </si>
  <si>
    <t xml:space="preserve"> A. Semester Teaching Credits</t>
  </si>
  <si>
    <t>Credits</t>
  </si>
  <si>
    <t>Course Hours</t>
  </si>
  <si>
    <t>Total Credits</t>
  </si>
  <si>
    <t>SCH</t>
  </si>
  <si>
    <t>TEACHING</t>
  </si>
  <si>
    <t xml:space="preserve">Chair </t>
  </si>
  <si>
    <t>Member</t>
  </si>
  <si>
    <t>Student Eval.</t>
  </si>
  <si>
    <t>Journal Citation</t>
  </si>
  <si>
    <t>Credits Requested</t>
  </si>
  <si>
    <t>Lead/First Author</t>
  </si>
  <si>
    <t>Authorship Order</t>
  </si>
  <si>
    <t>State/Regional</t>
  </si>
  <si>
    <t>Editor 1</t>
  </si>
  <si>
    <t>Chapter 1</t>
  </si>
  <si>
    <t xml:space="preserve">Chapter </t>
  </si>
  <si>
    <t>Authorship</t>
  </si>
  <si>
    <t xml:space="preserve"> Credits </t>
  </si>
  <si>
    <t>X 1 Credit Each</t>
  </si>
  <si>
    <t xml:space="preserve">Nat/Int  </t>
  </si>
  <si>
    <t>University</t>
  </si>
  <si>
    <t xml:space="preserve">College </t>
  </si>
  <si>
    <t>Department</t>
  </si>
  <si>
    <t>Student Award</t>
  </si>
  <si>
    <t>Grant 1</t>
  </si>
  <si>
    <t xml:space="preserve"> Level</t>
  </si>
  <si>
    <t>Role</t>
  </si>
  <si>
    <t>Grant 2</t>
  </si>
  <si>
    <t>Up Front Credits</t>
  </si>
  <si>
    <t>Level</t>
  </si>
  <si>
    <t>Federal/National</t>
  </si>
  <si>
    <t>Graduate Coordinator</t>
  </si>
  <si>
    <t>Total Minimum Teaching (% Assignment X 200)</t>
  </si>
  <si>
    <t>Total Minimum Research (% Assignment X 200)</t>
  </si>
  <si>
    <t>Total Minimum Service (% Assignment X 200)</t>
  </si>
  <si>
    <t>Minus</t>
  </si>
  <si>
    <t>Course 3</t>
  </si>
  <si>
    <t>Course 4</t>
  </si>
  <si>
    <t>Credits are awarded in year of graduation only</t>
  </si>
  <si>
    <t>B. Student Credit Hour Production of Courses and Internship/Practicum SCH</t>
  </si>
  <si>
    <t>National or Internat.</t>
  </si>
  <si>
    <t>50% credit to advisor</t>
  </si>
  <si>
    <t>Date</t>
  </si>
  <si>
    <t>Review 2</t>
  </si>
  <si>
    <t xml:space="preserve">X     = </t>
  </si>
  <si>
    <t>Percent of Credits Requested</t>
  </si>
  <si>
    <t>Total Credits Grant 1</t>
  </si>
  <si>
    <t>Total Credits Grant 2</t>
  </si>
  <si>
    <t>Author Citation</t>
  </si>
  <si>
    <t>Co-Authors</t>
  </si>
  <si>
    <t>Journal Credits</t>
  </si>
  <si>
    <t>B. National or International Refereed and Invited Research Presentations</t>
  </si>
  <si>
    <t>Award 2</t>
  </si>
  <si>
    <t>Review 3</t>
  </si>
  <si>
    <t>Review 4</t>
  </si>
  <si>
    <t>Dates</t>
  </si>
  <si>
    <t xml:space="preserve">Total Upfront and Shared Credits Available </t>
  </si>
  <si>
    <t>Total Credits Requested</t>
  </si>
  <si>
    <t>Grant 3</t>
  </si>
  <si>
    <t xml:space="preserve">PI, Co-PI, Grant 1 Submission, Agency </t>
  </si>
  <si>
    <t>PI, Co-PI, Grant 2 Submission, Agency</t>
  </si>
  <si>
    <t>State or Regional</t>
  </si>
  <si>
    <t>Total Credits 2.C.</t>
  </si>
  <si>
    <t>Total Credits 2.B.</t>
  </si>
  <si>
    <t>Total Credits 2.D.</t>
  </si>
  <si>
    <t>Total Credits 2.E.</t>
  </si>
  <si>
    <t>Book Editor</t>
  </si>
  <si>
    <t xml:space="preserve">Book Chapter </t>
  </si>
  <si>
    <t>Total Credits 2.F.</t>
  </si>
  <si>
    <t>Total Credits 2.H.</t>
  </si>
  <si>
    <t xml:space="preserve">Total Credits 1.C. </t>
  </si>
  <si>
    <t>Total Credits 1.B.</t>
  </si>
  <si>
    <t>Total Credits 1.A.</t>
  </si>
  <si>
    <t>Total Credits 2.I.</t>
  </si>
  <si>
    <t>Total Credits 2.J.</t>
  </si>
  <si>
    <t xml:space="preserve">Total Credits RESEARCH </t>
  </si>
  <si>
    <t>Total Credits 2.M.</t>
  </si>
  <si>
    <t>RESEARCH</t>
  </si>
  <si>
    <r>
      <rPr>
        <i/>
        <sz val="10"/>
        <rFont val="Arial"/>
        <family val="2"/>
      </rPr>
      <t>Note:</t>
    </r>
    <r>
      <rPr>
        <sz val="10"/>
        <rFont val="Arial"/>
        <family val="2"/>
      </rPr>
      <t xml:space="preserve"> For a second or third review of same manuscript allocate half credit</t>
    </r>
  </si>
  <si>
    <t>Lectures to industry groups and agencies</t>
  </si>
  <si>
    <t>Volunteer consulting</t>
  </si>
  <si>
    <t>Audience</t>
  </si>
  <si>
    <t>Agency</t>
  </si>
  <si>
    <t>Letter of Evaluation for Tenure and Promotion</t>
  </si>
  <si>
    <t>Total Credits 6.A.</t>
  </si>
  <si>
    <t>Center Director</t>
  </si>
  <si>
    <t>President of Professional Organization</t>
  </si>
  <si>
    <t>A. University, College and Departmental Committee Work</t>
  </si>
  <si>
    <t>Name of Course</t>
  </si>
  <si>
    <t>Total Credits 2.N.</t>
  </si>
  <si>
    <t xml:space="preserve">Total Credits SERVICE </t>
  </si>
  <si>
    <t>Title</t>
  </si>
  <si>
    <t xml:space="preserve">Total IDC </t>
  </si>
  <si>
    <t>3 credits</t>
  </si>
  <si>
    <t>Chair</t>
  </si>
  <si>
    <t>College</t>
  </si>
  <si>
    <t>Name of Student Group (s)</t>
  </si>
  <si>
    <t>4 Credits Per Mentee</t>
  </si>
  <si>
    <t>Role  (Mem/Chair)</t>
  </si>
  <si>
    <t xml:space="preserve"> 1 credit per consultancy</t>
  </si>
  <si>
    <t>Authorship Credit</t>
  </si>
  <si>
    <t>List name of students</t>
  </si>
  <si>
    <t xml:space="preserve"> 1 credit per lecture</t>
  </si>
  <si>
    <t>Dates of Service</t>
  </si>
  <si>
    <t xml:space="preserve">All Other Committees </t>
  </si>
  <si>
    <t>Varies</t>
  </si>
  <si>
    <t xml:space="preserve"> T and P; Faculty Search</t>
  </si>
  <si>
    <t>Gen. Ed; IRB; Faculty Senate; T&amp;P</t>
  </si>
  <si>
    <t>Committee Name and Level</t>
  </si>
  <si>
    <t xml:space="preserve">Member </t>
  </si>
  <si>
    <t>Each Appointment</t>
  </si>
  <si>
    <t>Officer (Name of Organization)</t>
  </si>
  <si>
    <t>Board Member (Name of Organization)</t>
  </si>
  <si>
    <t>Committee Member (Name of Organization)</t>
  </si>
  <si>
    <t>M or C</t>
  </si>
  <si>
    <t xml:space="preserve">Credits </t>
  </si>
  <si>
    <t>Each Student Organization</t>
  </si>
  <si>
    <t>Name of Faculty Member</t>
  </si>
  <si>
    <t>Authorship Credit %</t>
  </si>
  <si>
    <t xml:space="preserve">Name of Award (Organization) </t>
  </si>
  <si>
    <t>Teaching Grant 1</t>
  </si>
  <si>
    <t>Service Grant 1</t>
  </si>
  <si>
    <t xml:space="preserve"> </t>
  </si>
  <si>
    <t>Undergraduate Coordinator</t>
  </si>
  <si>
    <t>Name of Grant</t>
  </si>
  <si>
    <t>Total Credits TEACHING</t>
  </si>
  <si>
    <t>Total Credits 1</t>
  </si>
  <si>
    <t>Total Credits 2</t>
  </si>
  <si>
    <t>Total Teaching</t>
  </si>
  <si>
    <t>Total Research</t>
  </si>
  <si>
    <t xml:space="preserve">Total Service </t>
  </si>
  <si>
    <t>SERVICE</t>
  </si>
  <si>
    <t>Guidelines</t>
  </si>
  <si>
    <t>Total Teaching Score</t>
  </si>
  <si>
    <t>Total Research Score</t>
  </si>
  <si>
    <t>Total Service Score</t>
  </si>
  <si>
    <t>Teaching + Research  + Service + Other = Total Score for Year</t>
  </si>
  <si>
    <t>4.41 - 4.60</t>
  </si>
  <si>
    <t>4.61 - 4.80</t>
  </si>
  <si>
    <t>4.81 - 5.00</t>
  </si>
  <si>
    <t>4.00 - 4.20</t>
  </si>
  <si>
    <t>4.21 - 4.40</t>
  </si>
  <si>
    <t>Journal Credit Metrics can be found in TAB B</t>
  </si>
  <si>
    <t>Student Evaluation Mean Metrics can be found in TAB A</t>
  </si>
  <si>
    <t xml:space="preserve">Textbook Chapter </t>
  </si>
  <si>
    <t>Authorship %</t>
  </si>
  <si>
    <t>Name of Textbook or Chapter</t>
  </si>
  <si>
    <t>Review 5</t>
  </si>
  <si>
    <t>Review 6</t>
  </si>
  <si>
    <t>Review 7</t>
  </si>
  <si>
    <t>Review 8</t>
  </si>
  <si>
    <t>Review 9</t>
  </si>
  <si>
    <t>Review 10</t>
  </si>
  <si>
    <t>Local</t>
  </si>
  <si>
    <t>Regional/State</t>
  </si>
  <si>
    <t>X .5</t>
  </si>
  <si>
    <t>Texbook Author (First Edition)</t>
  </si>
  <si>
    <t>Textbook Editor (First Edtion)</t>
  </si>
  <si>
    <r>
      <rPr>
        <i/>
        <sz val="9"/>
        <rFont val="Arial"/>
        <family val="2"/>
      </rPr>
      <t xml:space="preserve">Notes: </t>
    </r>
    <r>
      <rPr>
        <sz val="9"/>
        <rFont val="Arial"/>
        <family val="2"/>
      </rPr>
      <t>Report full previous calendar year citations as indicated in JCR Citation Report for articles published in last five years</t>
    </r>
  </si>
  <si>
    <r>
      <t xml:space="preserve">          Data are available through I</t>
    </r>
    <r>
      <rPr>
        <i/>
        <sz val="10"/>
        <rFont val="Arial"/>
        <family val="2"/>
      </rPr>
      <t>SI Web of Science - Create Citation Report</t>
    </r>
    <r>
      <rPr>
        <sz val="10"/>
        <rFont val="Arial"/>
        <family val="2"/>
      </rPr>
      <t xml:space="preserve"> function</t>
    </r>
  </si>
  <si>
    <t>Note: SCH for E. are provided by department</t>
  </si>
  <si>
    <t>Note: SCH for B. are provided by department</t>
  </si>
  <si>
    <t>Note: Course titles and hours for A. are provided by department</t>
  </si>
  <si>
    <t xml:space="preserve">Enter Work Assignment From 9 Month FAR (provided by department): </t>
  </si>
  <si>
    <t>HHP Mean Teaching Evaluation Metrics</t>
  </si>
  <si>
    <t>Grant 4</t>
  </si>
  <si>
    <t>Grant 5</t>
  </si>
  <si>
    <t>Presenter Order</t>
  </si>
  <si>
    <t xml:space="preserve"> Author (First Edition)</t>
  </si>
  <si>
    <t>Editor (First Edtion)</t>
  </si>
  <si>
    <t>List Citation: Book, Chapter</t>
  </si>
  <si>
    <t>credits</t>
  </si>
  <si>
    <t>credits per grant proposal</t>
  </si>
  <si>
    <t>List Each Doctoral Student Full Name</t>
  </si>
  <si>
    <t>National or International</t>
  </si>
  <si>
    <r>
      <t>·</t>
    </r>
    <r>
      <rPr>
        <sz val="7"/>
        <rFont val="Times New Roman"/>
        <family val="1"/>
      </rPr>
      <t xml:space="preserve">         </t>
    </r>
    <r>
      <rPr>
        <sz val="11"/>
        <rFont val="Calibri"/>
        <family val="2"/>
      </rPr>
      <t>1.A. Instructor Credits On-line Courses: To be negotiated with Department Chair, using the following metrics</t>
    </r>
  </si>
  <si>
    <t>Instructor responsible for:</t>
  </si>
  <si>
    <r>
      <t>a.</t>
    </r>
    <r>
      <rPr>
        <sz val="7"/>
        <rFont val="Times New Roman"/>
        <family val="1"/>
      </rPr>
      <t xml:space="preserve">       </t>
    </r>
    <r>
      <rPr>
        <sz val="11"/>
        <rFont val="Calibri"/>
        <family val="2"/>
      </rPr>
      <t>.40          Content</t>
    </r>
  </si>
  <si>
    <r>
      <t>·</t>
    </r>
    <r>
      <rPr>
        <sz val="7"/>
        <rFont val="Times New Roman"/>
        <family val="1"/>
      </rPr>
      <t xml:space="preserve">         </t>
    </r>
    <r>
      <rPr>
        <sz val="11"/>
        <rFont val="Calibri"/>
        <family val="2"/>
      </rPr>
      <t>1.B. SCH On-line Courses: Negotiated with Department Chair using the following guidelines:</t>
    </r>
  </si>
  <si>
    <t>Full credits (using current multipliers: x.1 undergraduate; x.2 graduate) for 200 students; decrease multiplier by .01 for each 100 students above 200)</t>
  </si>
  <si>
    <t>TEACHING Distance Education Courses</t>
  </si>
  <si>
    <t>C. Research and Scholarly Books (updated editions of a book is negotiated with department chair)</t>
  </si>
  <si>
    <t>Dept. Undergrad/Grad  Curriculum</t>
  </si>
  <si>
    <r>
      <t>b.</t>
    </r>
    <r>
      <rPr>
        <sz val="7"/>
        <rFont val="Times New Roman"/>
        <family val="1"/>
      </rPr>
      <t xml:space="preserve">      </t>
    </r>
    <r>
      <rPr>
        <sz val="11"/>
        <rFont val="Calibri"/>
        <family val="2"/>
      </rPr>
      <t>.60          Instruction</t>
    </r>
  </si>
  <si>
    <t>Member Credits</t>
  </si>
  <si>
    <t>Chair Credits</t>
  </si>
  <si>
    <t>Author Citation and Name of Conference</t>
  </si>
  <si>
    <t>Author Credits</t>
  </si>
  <si>
    <t>Role, Name of Journal (Round)</t>
  </si>
  <si>
    <t>Nat/Int/University</t>
  </si>
  <si>
    <t>State/Regional/College</t>
  </si>
  <si>
    <t xml:space="preserve">List Each Doctoral Student </t>
  </si>
  <si>
    <t>Conference Credit</t>
  </si>
  <si>
    <t>Conference credit</t>
  </si>
  <si>
    <t>Letter of Recommendation for Students, Faculty &amp; Staff</t>
  </si>
  <si>
    <t>Curriculum; T&amp;P; FAC, CPI, GFC, Scholarship</t>
  </si>
  <si>
    <t>Graduation Marshall</t>
  </si>
  <si>
    <t>N/A</t>
  </si>
  <si>
    <t>·         Performing High Quality Teaching, Research, and Service</t>
  </si>
  <si>
    <t>·         Seeking External Funding to Support a Clear Research Agenda</t>
  </si>
  <si>
    <t>·         Educating the Next Generation of Scholars</t>
  </si>
  <si>
    <t>BOOKS/ Book Chapters.</t>
  </si>
  <si>
    <t>For all books or chapters, please include the ISBN number of the publication. Self-published books are not included.</t>
  </si>
  <si>
    <t>PUBLICATIONS.</t>
  </si>
  <si>
    <t>PRESENTATIONS.</t>
  </si>
  <si>
    <t>List the conference name (without acronyms) and date.</t>
  </si>
  <si>
    <t>GRANT EXPENDITURES.</t>
  </si>
  <si>
    <t>Timeframe: February 1 prior year through January 31 current year.</t>
  </si>
  <si>
    <t>TEACHING.</t>
  </si>
  <si>
    <t>APR Review by Department Committee</t>
  </si>
  <si>
    <t>The APR committee acts in an advisory capacity to the Department Chair. The committee reviews the documents line-by-line for errors, inconsistencies. The committee delivers this information to the Department Chair, who makes the final decision and consults directly with the faculty member. This committee also writes a report that specifies feedback to the Department Chair on recommendations for future changes to the APR.</t>
  </si>
  <si>
    <t xml:space="preserve">a.  Student Credit Hours (SCH): Summer (head-count courses only for which faculty are paid), Fall semester, </t>
  </si>
  <si>
    <t xml:space="preserve">     Spring semester enrollment as of February 15.</t>
  </si>
  <si>
    <t xml:space="preserve">     a novel research contribution to theory, methods, measurement, or analyses. All commentaries and concept</t>
  </si>
  <si>
    <t xml:space="preserve">    On a UF connected computer, follow the six steps below.</t>
  </si>
  <si>
    <t xml:space="preserve">         In the Author Box [above Example: O’Brian C*], type your last name [space] first initial* or first and second </t>
  </si>
  <si>
    <t xml:space="preserve">     3. Change the Timespan under Current Limits to the most recent five years. Click second bullet below </t>
  </si>
  <si>
    <t xml:space="preserve">     5. On the far right of the Results page, click Create Citation Report [printed in blue ink]. Confirm authorship</t>
  </si>
  <si>
    <t xml:space="preserve">         for all articles listed. If a Citation Report incorrectly lists an article that you did not publish, then refine</t>
  </si>
  <si>
    <t xml:space="preserve">         your results by selecting topics in General Categories [far left on screen], Subject Areas, and</t>
  </si>
  <si>
    <t xml:space="preserve">         Publication Years. If you Refine Results, then click Create Citation Report again.</t>
  </si>
  <si>
    <t>PROLOGUE</t>
  </si>
  <si>
    <t xml:space="preserve">1.  Department Chairs provide each faculty member with an individualized copy of the APR that includes data </t>
  </si>
  <si>
    <t xml:space="preserve">     within the Teaching and Organized Research Sections by the university deadline.</t>
  </si>
  <si>
    <t>2.  Faculty members are responsible for the accuracy and completion of the APR by the deadlines established</t>
  </si>
  <si>
    <t xml:space="preserve">     by the university and their department. The Department Chair notifies faculty members of these relevant dates.</t>
  </si>
  <si>
    <t>3.  Faculty members’ APR are submitted and reviewed in accordance with their department’s by-laws.</t>
  </si>
  <si>
    <t>4.  Timeframe for data:  In general, the fall and spring semesters of the current academic year.</t>
  </si>
  <si>
    <t>c.  New Course. Courses that have never been taught in HHP; they have been developed from non-existent status</t>
  </si>
  <si>
    <t xml:space="preserve">     through publication in catalog. No credit for other situations.</t>
  </si>
  <si>
    <t>The College of Health and Human Performance Annual Performance Report (APR) reflects the commitment to providing the highest quality educational experiences to our students and to documenting excellence in scholarship and research. The APR seeks to assess the extent to which faculty members contribute to these academic goals of the college while taking into consideration their specific assignment. This instrument records accomplishments in:</t>
  </si>
  <si>
    <t>The department chair may use the APR and other relevant materials of faculty members to conduct and complete their Annual Performance Evaluation and for merit raises, in accordance with the department’s by-laws and the Collective Bargaining Agreement of UF and the United Faculty of Florida. APR credits will be used as one of the bases for proactive retention raises and research incentive awards.</t>
  </si>
  <si>
    <t>Instructions for content used in multiple sections:</t>
  </si>
  <si>
    <t>AUTHORSHIIP CREDIT:</t>
  </si>
  <si>
    <t>Instructions Within Specific Sections:</t>
  </si>
  <si>
    <t>a.  Research timeframe: March 1 prior AY through February 28 current AY.</t>
  </si>
  <si>
    <t>b.  Research articles typically include methods and results section reporting data or findings, or that describes</t>
  </si>
  <si>
    <t>D. ISI Citations for the Previous Calendar Year</t>
  </si>
  <si>
    <t xml:space="preserve">     7. Concerning the number of ISI citations, an upper limit of 200 is set for the previous calendar year.  Each</t>
  </si>
  <si>
    <t xml:space="preserve">      </t>
  </si>
  <si>
    <t>a.      Service: Summer, Fall semester, Spring semester.</t>
  </si>
  <si>
    <t xml:space="preserve">         citation will count as 1 credit up to a maximum of 200.  Record the total number in Section D of Research.</t>
  </si>
  <si>
    <t>A. Departmental Positions/Coordinators</t>
  </si>
  <si>
    <t>1. Instructional Activity</t>
  </si>
  <si>
    <t>2. Other Instructional and Thesis and Dissertation Activity</t>
  </si>
  <si>
    <t xml:space="preserve">Total Credits 2.Q. </t>
  </si>
  <si>
    <t>Activity</t>
  </si>
  <si>
    <t>Requested Credits</t>
  </si>
  <si>
    <t>Total Credits 2A to 2Q</t>
  </si>
  <si>
    <t>2019 APR use 2013-2017</t>
  </si>
  <si>
    <t xml:space="preserve">         Timespan, and insert the years below for the current APR evaluation year. </t>
  </si>
  <si>
    <t>Service and Administration</t>
  </si>
  <si>
    <t>Program Coordinator</t>
  </si>
  <si>
    <t>Associate Chair</t>
  </si>
  <si>
    <t>Equal to FAR Assisgnment</t>
  </si>
  <si>
    <t xml:space="preserve"> Committee Levels</t>
  </si>
  <si>
    <t>B. Student Group Advisorships</t>
  </si>
  <si>
    <t>C. Mentor for Junior Faculty Member</t>
  </si>
  <si>
    <t>University Approved Sabattical</t>
  </si>
  <si>
    <t>Leave of Absence (Paid)</t>
  </si>
  <si>
    <t>Annual/Sick Leave</t>
  </si>
  <si>
    <r>
      <t xml:space="preserve">           Data are available through</t>
    </r>
    <r>
      <rPr>
        <b/>
        <i/>
        <sz val="9"/>
        <rFont val="Arial"/>
        <family val="2"/>
      </rPr>
      <t xml:space="preserve"> ISI Web of Science - Create Citation Report </t>
    </r>
    <r>
      <rPr>
        <b/>
        <sz val="9"/>
        <rFont val="Arial"/>
        <family val="2"/>
      </rPr>
      <t>function- SEE TAB D for Instructions</t>
    </r>
  </si>
  <si>
    <t xml:space="preserve">Total Credits 2.A. </t>
  </si>
  <si>
    <t xml:space="preserve">B. Member of Graduate Committees </t>
  </si>
  <si>
    <t>D. Refereed National Teaching Articles</t>
  </si>
  <si>
    <t>E. National or International Refereed and Invited Teaching Presentations</t>
  </si>
  <si>
    <r>
      <t xml:space="preserve">F. Teaching Books and Textbooks </t>
    </r>
    <r>
      <rPr>
        <b/>
        <sz val="9"/>
        <rFont val="Arial"/>
        <family val="2"/>
      </rPr>
      <t>(updated editions of a book is negotiated with department chair)</t>
    </r>
  </si>
  <si>
    <t>G. ISI Citations to Teaching Manuscripts Published in Past Five Years</t>
  </si>
  <si>
    <t xml:space="preserve">H. Teaching Awards </t>
  </si>
  <si>
    <t>I.  Reviewing of Teaching Journal Manuscripts</t>
  </si>
  <si>
    <t>J.  Reviewing of Teaching Grants</t>
  </si>
  <si>
    <t xml:space="preserve">M. Teaching Grants and Contracts Submitted </t>
  </si>
  <si>
    <t>N. Invited Class Lectures at UF</t>
  </si>
  <si>
    <t xml:space="preserve">2. In the Basic Search text box, type your last name AND select the Author tab in the index: </t>
  </si>
  <si>
    <t xml:space="preserve">     papers should be reported in section 4a.Ai and all commentary/concept presentations should be</t>
  </si>
  <si>
    <t xml:space="preserve">     recorded in 5C.</t>
  </si>
  <si>
    <t xml:space="preserve">    Finding your number of citations on Web of Knowledge published by Thomas Reuters</t>
  </si>
  <si>
    <t>D. Graduate Student Research Courses</t>
  </si>
  <si>
    <t>Total Credits 1.D.</t>
  </si>
  <si>
    <t>Total Credits 1.A.-D.</t>
  </si>
  <si>
    <t>Total Credits 2.G.</t>
  </si>
  <si>
    <t xml:space="preserve">Total Credits 2.L. </t>
  </si>
  <si>
    <t>Total Credits 2.O.</t>
  </si>
  <si>
    <t>3a. Department Funded Research</t>
  </si>
  <si>
    <t>A. Refereed National Research Articles</t>
  </si>
  <si>
    <t>Total Credits 3.a.A+Ai.</t>
  </si>
  <si>
    <t xml:space="preserve">Total Credits 3a.B. </t>
  </si>
  <si>
    <t>Total Credits 3a. C.</t>
  </si>
  <si>
    <t xml:space="preserve">Total Credits 3a.D. </t>
  </si>
  <si>
    <t>Total Credits 3a.E.</t>
  </si>
  <si>
    <t>Total Credits 3a.F.</t>
  </si>
  <si>
    <t>Total Credits 3a.I</t>
  </si>
  <si>
    <t>Total Credits 3a. A - I</t>
  </si>
  <si>
    <t>3b.  Externally Funded/Sponsored Activities</t>
  </si>
  <si>
    <t>Total Credits 3b.A.</t>
  </si>
  <si>
    <t>Total Credits 3b.</t>
  </si>
  <si>
    <t>4. Discipline Related/Community/State/National/Professional Organizations</t>
  </si>
  <si>
    <t>Total Credits 4.A.</t>
  </si>
  <si>
    <t>Total Credits 4.B.</t>
  </si>
  <si>
    <t>Total Credits 4.C.</t>
  </si>
  <si>
    <t>Total Credits 4.D.</t>
  </si>
  <si>
    <t>Total Credits 4.E.</t>
  </si>
  <si>
    <t>Total Credits 4.H.</t>
  </si>
  <si>
    <t>Total Credits 4.I.</t>
  </si>
  <si>
    <t>Total Credits 4.K.</t>
  </si>
  <si>
    <t>5. UF/HHP/Department Adminstration</t>
  </si>
  <si>
    <t>Total Credits 5.A.</t>
  </si>
  <si>
    <t>Total Credits 5.B.</t>
  </si>
  <si>
    <t>Total Credits 5. A.-B.</t>
  </si>
  <si>
    <t>6. University Governance</t>
  </si>
  <si>
    <t xml:space="preserve">Total Credits 6.C. </t>
  </si>
  <si>
    <t xml:space="preserve">Total Credits 6.D. </t>
  </si>
  <si>
    <t xml:space="preserve">7. Other </t>
  </si>
  <si>
    <t>Total Credits 6.B</t>
  </si>
  <si>
    <t xml:space="preserve">3. Change the Timespan under Current Limits to the most recent five years. Click second bullet below </t>
  </si>
  <si>
    <t>4. Click the BLUE Search button</t>
  </si>
  <si>
    <t xml:space="preserve">         your results by selecting topics in General Categories [far left on screen] and Subject Areas. </t>
  </si>
  <si>
    <t xml:space="preserve">         If you Refine Results, then click Create Citation Report again.</t>
  </si>
  <si>
    <t xml:space="preserve">    1. Visit Web of Knowledge from a UF connected computer:</t>
  </si>
  <si>
    <t>www.webofknowledge.com</t>
  </si>
  <si>
    <t>8.  Sabbatical/Leave of Absence</t>
  </si>
  <si>
    <t>Total Credits Sab-LOA</t>
  </si>
  <si>
    <t>Total Sabbatical or LOA</t>
  </si>
  <si>
    <t>SAB-LOA</t>
  </si>
  <si>
    <t xml:space="preserve"> Data are available through ISI Web of Science - Create Citation Report function- SEE TAB D for INSTRUCTIONS</t>
  </si>
  <si>
    <t xml:space="preserve">1. Visit Web of Knowledge from a UF connected computer: www.webofknowledge.com   </t>
  </si>
  <si>
    <t xml:space="preserve">6. On the far right of the Citation Report page, record the total number of citations received from the previous calendar year and enter it on your APR.  </t>
  </si>
  <si>
    <r>
      <t>c.  Section D:</t>
    </r>
    <r>
      <rPr>
        <b/>
        <sz val="10"/>
        <rFont val="Arial"/>
        <family val="2"/>
      </rPr>
      <t xml:space="preserve"> ISI Citations for the Previous Calendar Year - see TAB D for step-by-step instructions</t>
    </r>
  </si>
  <si>
    <t xml:space="preserve">     2. Click Web of Science: [first tab on top]</t>
  </si>
  <si>
    <t xml:space="preserve">     4. Click the blue Search button</t>
  </si>
  <si>
    <t xml:space="preserve">         initials*. Be sure that you include an * for a full citation search. Select the "Author" tab in the index.</t>
  </si>
  <si>
    <t>2017 APR use 2011-2015 and count number of citations received in 2016</t>
  </si>
  <si>
    <t>2018 APR use 2012-2016 and count number of citations received in 2017</t>
  </si>
  <si>
    <t>2019 APR use 2013-2017 and count number of citations received in 2018</t>
  </si>
  <si>
    <t xml:space="preserve">A PDF version of these instructions is available on the College website where the APR is located. </t>
  </si>
  <si>
    <r>
      <t xml:space="preserve">O. Development of new course </t>
    </r>
    <r>
      <rPr>
        <b/>
        <sz val="7"/>
        <rFont val="Arial"/>
        <family val="2"/>
      </rPr>
      <t xml:space="preserve"> (</t>
    </r>
    <r>
      <rPr>
        <b/>
        <sz val="9"/>
        <rFont val="Arial"/>
        <family val="2"/>
      </rPr>
      <t>10</t>
    </r>
    <r>
      <rPr>
        <b/>
        <sz val="7"/>
        <rFont val="Arial"/>
        <family val="2"/>
      </rPr>
      <t xml:space="preserve"> credits for each new course developed once appearing in Under or Grad Catalog)</t>
    </r>
  </si>
  <si>
    <t>Name and Number of Course</t>
  </si>
  <si>
    <t>Total Credits 3b.B.</t>
  </si>
  <si>
    <t>Credits Negotiated with Department Chair for Participation in Professional Organizations</t>
  </si>
  <si>
    <t>B. Credits Negotiated or Awarded by Department Chair for UF, HHP, Department Administration</t>
  </si>
  <si>
    <t>Book 1</t>
  </si>
  <si>
    <t>Award 1</t>
  </si>
  <si>
    <t>Review 1</t>
  </si>
  <si>
    <r>
      <rPr>
        <i/>
        <sz val="8"/>
        <rFont val="Arial"/>
        <family val="2"/>
      </rPr>
      <t>Notes:</t>
    </r>
    <r>
      <rPr>
        <sz val="8"/>
        <rFont val="Arial"/>
        <family val="2"/>
      </rPr>
      <t xml:space="preserve"> Must present documentation and obtain approval from Dept. Chair in advance of APR submission. </t>
    </r>
  </si>
  <si>
    <t>Do not list name of person- list description and date</t>
  </si>
  <si>
    <t xml:space="preserve">Total Credits 6. A. - 6.D. </t>
  </si>
  <si>
    <t>Author A [HHP], Author B [2018]</t>
  </si>
  <si>
    <t>Author A [HHP Student], Author B [2018]</t>
  </si>
  <si>
    <t xml:space="preserve">HHP Author A, Author  B (2018). </t>
  </si>
  <si>
    <r>
      <rPr>
        <b/>
        <sz val="11"/>
        <rFont val="Calibri"/>
        <family val="34"/>
      </rPr>
      <t>JCR Science</t>
    </r>
  </si>
  <si>
    <r>
      <rPr>
        <b/>
        <sz val="11"/>
        <rFont val="Calibri"/>
        <family val="34"/>
      </rPr>
      <t>JCR Social Science</t>
    </r>
  </si>
  <si>
    <t>Edition:</t>
  </si>
  <si>
    <t>Refereed Article</t>
  </si>
  <si>
    <r>
      <t>5-Year Impact Factor</t>
    </r>
    <r>
      <rPr>
        <b/>
        <vertAlign val="superscript"/>
        <sz val="11"/>
        <rFont val="Calibri"/>
        <family val="2"/>
      </rPr>
      <t>1</t>
    </r>
  </si>
  <si>
    <r>
      <rPr>
        <b/>
        <sz val="11"/>
        <rFont val="Calibri"/>
        <family val="34"/>
      </rPr>
      <t>Distinguished Impact</t>
    </r>
  </si>
  <si>
    <r>
      <rPr>
        <b/>
        <sz val="11"/>
        <rFont val="Calibri"/>
        <family val="34"/>
      </rPr>
      <t>High Impact</t>
    </r>
  </si>
  <si>
    <r>
      <rPr>
        <b/>
        <sz val="11"/>
        <rFont val="Calibri"/>
        <family val="34"/>
      </rPr>
      <t>Medium Impact</t>
    </r>
  </si>
  <si>
    <r>
      <rPr>
        <b/>
        <sz val="11"/>
        <rFont val="Calibri"/>
        <family val="34"/>
      </rPr>
      <t>Low Impact</t>
    </r>
  </si>
  <si>
    <t>Premium Impact</t>
  </si>
  <si>
    <t xml:space="preserve">1)if you are lead/ first//corresponding author, 100% credit;  </t>
  </si>
  <si>
    <t xml:space="preserve">2) Otherwise 30% credit. </t>
  </si>
  <si>
    <t>Publications will be recognized when citation appears on PubMed or equivalent (e.g., ePub before print)</t>
  </si>
  <si>
    <t>2020 APR use 2014-2018</t>
  </si>
  <si>
    <t>2021 APR use 2015-2019</t>
  </si>
  <si>
    <t xml:space="preserve">     6. Generate a PDF of the report for submission with your APR.</t>
  </si>
  <si>
    <t xml:space="preserve">     7. On the far right of the Citation Report page, record the total number of citations received from the </t>
  </si>
  <si>
    <t xml:space="preserve">          previous calendar year and enter it on your APR. Record the total number in Section D of Research.</t>
  </si>
  <si>
    <t>UNDERGRAD</t>
  </si>
  <si>
    <t>GRAD</t>
  </si>
  <si>
    <t>COURSE HOURS</t>
  </si>
  <si>
    <t>Fall 2020 Courses</t>
  </si>
  <si>
    <t xml:space="preserve">Spring 2021 Courses </t>
  </si>
  <si>
    <t>Undergraduate Fall 2020 SCH</t>
  </si>
  <si>
    <t>Undergraduate Spring 2021 SCH</t>
  </si>
  <si>
    <t>Graduate Spring 2021 SCH</t>
  </si>
  <si>
    <t>Graduate Fall 2020 SCH</t>
  </si>
  <si>
    <t>Fall 2020</t>
  </si>
  <si>
    <t>Spring 2021 (entered by Dept Chair in May 2021)</t>
  </si>
  <si>
    <t>2 Credit</t>
  </si>
  <si>
    <t>4 Credits</t>
  </si>
  <si>
    <t>6 Credits</t>
  </si>
  <si>
    <t>8  Credits</t>
  </si>
  <si>
    <t>10 Credits</t>
  </si>
  <si>
    <t>GATOR EVALS Questions Here</t>
  </si>
  <si>
    <t>Spring 2021 Courses</t>
  </si>
  <si>
    <t>Summer 2020 Courses</t>
  </si>
  <si>
    <t>X 1.5</t>
  </si>
  <si>
    <t>Course Numbers: 7979,  7980, 6903, 6905, 6910, 6940,6971, 7905, 6947;Internship</t>
  </si>
  <si>
    <t>Credits in year of graduation only</t>
  </si>
  <si>
    <t>Credits annually</t>
  </si>
  <si>
    <t>List Each Post-Doctoral Trainee Full Name</t>
  </si>
  <si>
    <t>C. Post-Doc Training/mentorship</t>
  </si>
  <si>
    <t>2 credits per manuscript review</t>
  </si>
  <si>
    <t>PI/MPI</t>
  </si>
  <si>
    <t>Co-I</t>
  </si>
  <si>
    <t>Expenditures for 12 month period**</t>
  </si>
  <si>
    <t xml:space="preserve">**Co-I Expenditures Allocated based on % Effort and Formal agreement between PI and CO-I. </t>
  </si>
  <si>
    <t>Q. Credits Negotiated with Department Chair Cap to Total minimum Teaching Assignment</t>
  </si>
  <si>
    <t>Lead/First/Corresponding Author</t>
  </si>
  <si>
    <t>Note: Subsequent edition 20 credits</t>
  </si>
  <si>
    <t>For the 2020 APR, report the number of citations in 2019 of papers published between 2014-2018</t>
  </si>
  <si>
    <t xml:space="preserve">For the 2021 APR, report the number of citations in 2020 of papers published between 2015-2019 </t>
  </si>
  <si>
    <t>F. Editing for Research Journals</t>
  </si>
  <si>
    <t xml:space="preserve">Editor/Editor-in-chief </t>
  </si>
  <si>
    <t>Associate Editor</t>
  </si>
  <si>
    <t>G. Reviewing Research Articles</t>
  </si>
  <si>
    <t xml:space="preserve">2 credits per review independent of IF. 1 credit for review of revision. Capped at 50 credits. </t>
  </si>
  <si>
    <t>Total Credits 3a.G.</t>
  </si>
  <si>
    <t>Total Credits 3a. H.</t>
  </si>
  <si>
    <t>List Agency for Each Review</t>
  </si>
  <si>
    <t>H. Reviewing of Research Grants</t>
  </si>
  <si>
    <t>I. Credits Negotiated with Department Chair Capped to total Minimum Research Assignment</t>
  </si>
  <si>
    <t xml:space="preserve"> B. Grants and Contracts Submitted </t>
  </si>
  <si>
    <t>1. The instructor was enthusiastic about the course</t>
  </si>
  <si>
    <t>2. The instructor explained material clearly and in a way that enhanced my understanding.</t>
  </si>
  <si>
    <t>4. The instructor provided prompt and meaningful feedback on my work and performance in th course</t>
  </si>
  <si>
    <t>5. The instructor was instrumental to my learning in the course</t>
  </si>
  <si>
    <t>A. Refereed National Service Articles</t>
  </si>
  <si>
    <t>Book Author (1st Ed)</t>
  </si>
  <si>
    <t>4 credits per grant proposal</t>
  </si>
  <si>
    <t>2 credit per lecture</t>
  </si>
  <si>
    <t xml:space="preserve"> 5 credit per letter</t>
  </si>
  <si>
    <r>
      <rPr>
        <b/>
        <sz val="10"/>
        <rFont val="Arial"/>
        <family val="2"/>
      </rPr>
      <t xml:space="preserve"> 1</t>
    </r>
    <r>
      <rPr>
        <sz val="10"/>
        <rFont val="Arial"/>
        <family val="2"/>
      </rPr>
      <t xml:space="preserve"> credits per letter Capped at 50</t>
    </r>
  </si>
  <si>
    <t>Committee  Membership</t>
  </si>
  <si>
    <t xml:space="preserve">Dept Admin based credit allocation to proportion of course release. </t>
  </si>
  <si>
    <t>List Each Thesis Student (MS )</t>
  </si>
  <si>
    <t>List Each Non-Thesis Masters Student</t>
  </si>
  <si>
    <t xml:space="preserve">List Each MS Thesis Student </t>
  </si>
  <si>
    <t xml:space="preserve">List Each MS Non-Thesis MS Student </t>
  </si>
  <si>
    <t>B. National or International Refereed and Invited Service Presentations, Workshops, and Webinars</t>
  </si>
  <si>
    <t>C. Service Oriented Books, Textbooks, Newsletters,  Monographs and Technical Reports</t>
  </si>
  <si>
    <t>D. ISI Citations to Service Manuscripts Published in Past Five Years</t>
  </si>
  <si>
    <t>2020 Citations to 2015-2019 Publications</t>
  </si>
  <si>
    <t xml:space="preserve">E. Service Awards </t>
  </si>
  <si>
    <t>F.  Reviewing of RESEARCH OR SERVICE Oriented Journal Manuscripts and Books or Monographs</t>
  </si>
  <si>
    <t xml:space="preserve">Total Credits 4.F. </t>
  </si>
  <si>
    <t>G.  Reviewing of Service Grants</t>
  </si>
  <si>
    <t>Total Credits 4.G.</t>
  </si>
  <si>
    <t>H. Service Grants and Contracts Awarded</t>
  </si>
  <si>
    <t xml:space="preserve"> I. Grants and Contracts Submitted </t>
  </si>
  <si>
    <t>J. Community Service Based on Professional Expertise</t>
  </si>
  <si>
    <t>Total Credits 4.J.</t>
  </si>
  <si>
    <t xml:space="preserve">K. Participation in Professional Organizations </t>
  </si>
  <si>
    <t>Total Credits 4. A.- K.</t>
  </si>
  <si>
    <t>6. The course fostered regular interaction between student and instructor</t>
  </si>
  <si>
    <t>3. The instructor fostered a postive learning environment that engaged studetns</t>
  </si>
  <si>
    <r>
      <t xml:space="preserve">b.      Service: credits are </t>
    </r>
    <r>
      <rPr>
        <b/>
        <i/>
        <sz val="10"/>
        <rFont val="Arial"/>
        <family val="2"/>
      </rPr>
      <t>not</t>
    </r>
    <r>
      <rPr>
        <i/>
        <sz val="10"/>
        <rFont val="Arial"/>
        <family val="2"/>
      </rPr>
      <t xml:space="preserve"> </t>
    </r>
    <r>
      <rPr>
        <sz val="10"/>
        <rFont val="Arial"/>
        <family val="2"/>
      </rPr>
      <t>limited.</t>
    </r>
  </si>
  <si>
    <t>NOTE: Textbook Author for subsequent Editions will be 20 credits</t>
  </si>
  <si>
    <t>L. Teaching  Grants and Contracts Awarded</t>
  </si>
  <si>
    <t>E. Research Awards  (NOTE: these are not grants)</t>
  </si>
  <si>
    <t>A. Grants and Contracts Awarded as Principal Investigator, MPI, or Co-Investigator</t>
  </si>
  <si>
    <t xml:space="preserve">Name of Grant; PI- NAME;  Granting agency. </t>
  </si>
  <si>
    <t>No Impact</t>
  </si>
  <si>
    <t>First or Last: Corresponding Author</t>
  </si>
  <si>
    <r>
      <rPr>
        <sz val="12"/>
        <rFont val="Calibri"/>
        <family val="2"/>
        <scheme val="minor"/>
      </rPr>
      <t>100%</t>
    </r>
  </si>
  <si>
    <r>
      <t xml:space="preserve">Middle </t>
    </r>
    <r>
      <rPr>
        <sz val="12"/>
        <rFont val="Calibri"/>
        <family val="2"/>
        <scheme val="minor"/>
      </rPr>
      <t>Co-Author</t>
    </r>
  </si>
  <si>
    <t>Credit:
Earned</t>
  </si>
  <si>
    <t>Top 5% ≤ Top 1%</t>
  </si>
  <si>
    <t>6.90 to 16.89</t>
  </si>
  <si>
    <t>4.35 to 9.69</t>
  </si>
  <si>
    <t>Top 10% ≤ Top 5%</t>
  </si>
  <si>
    <t>4.84 to 6.89</t>
  </si>
  <si>
    <t>3.71 to 4.34</t>
  </si>
  <si>
    <t>Top Third ≤ Top10%</t>
  </si>
  <si>
    <t>2.71 to 4.83</t>
  </si>
  <si>
    <t>2.17 to 3.70</t>
  </si>
  <si>
    <r>
      <rPr>
        <b/>
        <sz val="11"/>
        <rFont val="Calibri"/>
        <family val="34"/>
      </rPr>
      <t>Middle Third</t>
    </r>
  </si>
  <si>
    <t>1.50 to 2.70</t>
  </si>
  <si>
    <t>1.41 to 2.16</t>
  </si>
  <si>
    <t xml:space="preserve">Lower Third </t>
  </si>
  <si>
    <t>≤1.49</t>
  </si>
  <si>
    <t>≤1.40</t>
  </si>
  <si>
    <r>
      <rPr>
        <b/>
        <vertAlign val="superscript"/>
        <sz val="11"/>
        <rFont val="Calibri"/>
        <family val="2"/>
      </rPr>
      <t>1</t>
    </r>
    <r>
      <rPr>
        <b/>
        <sz val="11"/>
        <rFont val="Calibri"/>
        <family val="34"/>
      </rPr>
      <t xml:space="preserve"> Journal Citation Reports (JCR) 5-year Impact Factors are new values reported in June 2019.</t>
    </r>
  </si>
  <si>
    <t>Commentary Article = 10 credits</t>
  </si>
  <si>
    <t>Commentaries are 10 points and not IF dependent</t>
  </si>
  <si>
    <t>Commentaries are 10 credits not IF dependent</t>
  </si>
  <si>
    <t>Highest Impact</t>
  </si>
  <si>
    <t>2020 APR: Journal Ranking Metrics</t>
  </si>
  <si>
    <t xml:space="preserve">     7. Concerning the number of ISI citations, there is 200 credit cap.  </t>
  </si>
  <si>
    <t># Students</t>
  </si>
  <si>
    <t>E. Undergraduate Student Research and Teaching Experiences Courses</t>
  </si>
  <si>
    <t>List Each Undergraduate Scholars, Honors  Student</t>
  </si>
  <si>
    <t>Top 1%</t>
  </si>
  <si>
    <t>≥ 16.89</t>
  </si>
  <si>
    <t>≥ 9.69</t>
  </si>
  <si>
    <t>Note: Up front credit is given annually, but not in NCE year</t>
  </si>
  <si>
    <t>CAP of 5 No impact papers per APR</t>
  </si>
  <si>
    <t>Grad/Undergrad</t>
  </si>
  <si>
    <t>&gt;20: 0.1</t>
  </si>
  <si>
    <t>11-20: 0.2</t>
  </si>
  <si>
    <t>1-10: 0.3</t>
  </si>
  <si>
    <t xml:space="preserve">1-100: 0.1 </t>
  </si>
  <si>
    <t>Weighted Students</t>
  </si>
  <si>
    <t>Weighted factors for Student numbers:</t>
  </si>
  <si>
    <r>
      <t xml:space="preserve">Enter student evaluation scores from each fall and spring course and credit allocations for each course with over a 4.00 “Mean” score.  The “Mean” score will be pulled from GatorRater questions as in Tab A  </t>
    </r>
    <r>
      <rPr>
        <b/>
        <sz val="9"/>
        <color rgb="FFFF0000"/>
        <rFont val="Times New Roman"/>
        <family val="1"/>
      </rPr>
      <t>“Instructor Evaluation Questions” .</t>
    </r>
    <r>
      <rPr>
        <b/>
        <sz val="9"/>
        <rFont val="Times New Roman"/>
        <family val="1"/>
      </rPr>
      <t xml:space="preserve">
</t>
    </r>
  </si>
  <si>
    <t>A. Training and Teaching- Chair of Committee</t>
  </si>
  <si>
    <r>
      <rPr>
        <i/>
        <sz val="9"/>
        <rFont val="Arial"/>
        <family val="2"/>
      </rPr>
      <t>Notes:</t>
    </r>
    <r>
      <rPr>
        <sz val="9"/>
        <rFont val="Arial"/>
        <family val="2"/>
      </rPr>
      <t xml:space="preserve"> Must present documentation and obtain approval from Dept. Chair in advance of APR submission. </t>
    </r>
  </si>
  <si>
    <t xml:space="preserve">101-200:  0.01 </t>
  </si>
  <si>
    <t>&gt;200: 0.001</t>
  </si>
  <si>
    <t>=SUM(D29:D47)</t>
  </si>
  <si>
    <t>=SUM(D60:D63)</t>
  </si>
  <si>
    <t>2020 Citations of papers from 2015-2019</t>
  </si>
  <si>
    <t>Provide PDF of citation report in APR</t>
  </si>
  <si>
    <t>Total Credits Grant 3</t>
  </si>
  <si>
    <t xml:space="preserve">PI, Co-PI, Grant 2 Submission, Agency </t>
  </si>
  <si>
    <t xml:space="preserve">PI, Co-PI, Grant 3 Submission, Agency </t>
  </si>
  <si>
    <t xml:space="preserve">PI, Co-PI, Grant 4 Submission, Agency </t>
  </si>
  <si>
    <t xml:space="preserve">PI, Co-PI, Grant 5 Submission, Agency </t>
  </si>
  <si>
    <t>Service Grant 2</t>
  </si>
  <si>
    <t>National</t>
  </si>
  <si>
    <t>D. Credits Negotiated with Department Chair Capped to total Minimum Service Assignment</t>
  </si>
  <si>
    <t>Capped at 120 credits</t>
  </si>
  <si>
    <t>Course Numbers: 4912, 4940C (Internship), 4943 (Teaching experience),  4948C (Practicum) students taking 0 credit hours will be 0.5 credit/student.</t>
  </si>
  <si>
    <t>enter # of students in each couse</t>
  </si>
  <si>
    <t>enter # of credit hours of eachcourse</t>
  </si>
  <si>
    <t>This block has the calculation for weighting</t>
  </si>
  <si>
    <t>This should be the resultant credits</t>
  </si>
  <si>
    <t>Impact Factor</t>
  </si>
  <si>
    <t>Ai. National Commentary, Editorial Articles (5 credits each)</t>
  </si>
  <si>
    <t>Enter Impact factor and choose authorship credit. Formula is (5+(IF x 12))x Authorship</t>
  </si>
  <si>
    <t>Commentaries are 5 points and not IF dependent</t>
  </si>
  <si>
    <t>Journal Credit  based on JCR Science 5 YR impact factor</t>
  </si>
  <si>
    <t>Course Buyout (10 credits per 1 credit of course buyout</t>
  </si>
  <si>
    <t>Fall</t>
  </si>
  <si>
    <t>Spring</t>
  </si>
  <si>
    <t>Term</t>
  </si>
  <si>
    <t># Course Credits</t>
  </si>
  <si>
    <t>Credits requested</t>
  </si>
  <si>
    <t xml:space="preserve">For now, simply enter the upfront credit from the table below. </t>
  </si>
  <si>
    <t xml:space="preserve">C. Teaching Evaluations         </t>
  </si>
  <si>
    <t>C.1 Student Evaluations</t>
  </si>
  <si>
    <t>C.2 Peer Evaluation/Quality Matters Review</t>
  </si>
  <si>
    <t>Provide documentation of the type of evaluation. Credits negotiated with Chair</t>
  </si>
  <si>
    <t>Course</t>
  </si>
  <si>
    <t>Evaluator</t>
  </si>
  <si>
    <t>Spring 2021</t>
  </si>
  <si>
    <t>b.  Teaching Evaluation:  For Student Evaluations: Fall semester, Spring semester (evaluation data to be input by Dept. O.M.</t>
  </si>
  <si>
    <t xml:space="preserve">     approximately 15th May of Spring term). Use Metric as in Tab A</t>
  </si>
  <si>
    <t>Quality Matters:http://teach.ufl.edu/course-quality/uf-qm-standards</t>
  </si>
  <si>
    <t>Peer Evaluations: This is currently on a volunteer basis, and you will need to provide documentation of how the evaluation was performed. You do not need to include the results of the evaluation.</t>
  </si>
  <si>
    <t>For online lecture evaluation, please refer to Quality Matters:http://teach.ufl.edu/course-quality/uf-qm-standards</t>
  </si>
  <si>
    <t>APK ANNUAL PERFORMANCE REPORT 2020-2021</t>
  </si>
  <si>
    <t>For the 2022 APR, report the number of citations in 2021 of papers published between 2016-2020</t>
  </si>
  <si>
    <t>Composite Score for these 6 questions</t>
  </si>
  <si>
    <t>use 5+(12xIF) for credit calculation</t>
  </si>
  <si>
    <t>Historical Credit allication below:</t>
  </si>
  <si>
    <t>USE JCR Science 5 year Impact Factor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</si>
</sst>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3" formatCode="_(* #,##0.00_);_(* \(#,##0.00\);_(* &quot;-&quot;??_);_(@_)"/>
    <numFmt numFmtId="164" formatCode="0.0"/>
    <numFmt numFmtId="165" formatCode="###0;###0"/>
    <numFmt numFmtId="166" formatCode="[$-F800]dddd\,\ mmmm\ dd\,\ yyyy"/>
  </numFmts>
  <fonts count="82" x14ac:knownFonts="1">
    <font>
      <sz val="10"/>
      <name val="Arial"/>
    </font>
    <font>
      <sz val="10"/>
      <name val="Arial"/>
      <family val="2"/>
    </font>
    <font>
      <b/>
      <sz val="10"/>
      <name val="Arial"/>
      <family val="2"/>
    </font>
    <font>
      <sz val="8"/>
      <name val="Arial"/>
      <family val="2"/>
    </font>
    <font>
      <b/>
      <sz val="12"/>
      <name val="Arial"/>
      <family val="2"/>
    </font>
    <font>
      <b/>
      <sz val="18"/>
      <name val="Arial"/>
      <family val="2"/>
    </font>
    <font>
      <sz val="9"/>
      <name val="Arial"/>
      <family val="2"/>
    </font>
    <font>
      <b/>
      <sz val="10"/>
      <name val="Arial"/>
      <family val="2"/>
    </font>
    <font>
      <sz val="10"/>
      <name val="Arial"/>
      <family val="2"/>
    </font>
    <font>
      <sz val="10"/>
      <name val="Arial"/>
      <family val="2"/>
    </font>
    <font>
      <sz val="10"/>
      <name val="Arial"/>
      <family val="2"/>
    </font>
    <font>
      <b/>
      <sz val="9"/>
      <name val="Arial"/>
      <family val="2"/>
    </font>
    <font>
      <b/>
      <sz val="16"/>
      <name val="Arial"/>
      <family val="2"/>
    </font>
    <font>
      <sz val="10"/>
      <name val="Arial"/>
      <family val="2"/>
    </font>
    <font>
      <b/>
      <sz val="14"/>
      <name val="Arial"/>
      <family val="2"/>
    </font>
    <font>
      <sz val="8"/>
      <name val="Arial"/>
      <family val="2"/>
    </font>
    <font>
      <sz val="9"/>
      <name val="Arial"/>
      <family val="2"/>
    </font>
    <font>
      <i/>
      <sz val="10"/>
      <name val="Arial"/>
      <family val="2"/>
    </font>
    <font>
      <b/>
      <sz val="8"/>
      <name val="Arial"/>
      <family val="2"/>
    </font>
    <font>
      <i/>
      <sz val="9"/>
      <name val="Arial"/>
      <family val="2"/>
    </font>
    <font>
      <sz val="11"/>
      <name val="Arial"/>
      <family val="2"/>
    </font>
    <font>
      <sz val="14"/>
      <name val="Arial"/>
      <family val="2"/>
    </font>
    <font>
      <b/>
      <i/>
      <sz val="9"/>
      <name val="Arial"/>
      <family val="2"/>
    </font>
    <font>
      <sz val="10"/>
      <name val="Arial"/>
      <family val="2"/>
    </font>
    <font>
      <sz val="12"/>
      <name val="Arial"/>
      <family val="2"/>
    </font>
    <font>
      <b/>
      <sz val="20"/>
      <name val="Arial"/>
      <family val="2"/>
    </font>
    <font>
      <sz val="20"/>
      <name val="Arial"/>
      <family val="2"/>
    </font>
    <font>
      <sz val="11"/>
      <name val="Calibri"/>
      <family val="2"/>
    </font>
    <font>
      <sz val="11"/>
      <color rgb="FF3F3F76"/>
      <name val="Calibri"/>
      <family val="2"/>
      <scheme val="minor"/>
    </font>
    <font>
      <b/>
      <sz val="12"/>
      <name val="Calibri"/>
      <family val="2"/>
      <scheme val="minor"/>
    </font>
    <font>
      <sz val="12"/>
      <color rgb="FF3F3F3F"/>
      <name val="Calibri"/>
      <family val="2"/>
      <scheme val="minor"/>
    </font>
    <font>
      <sz val="10"/>
      <color theme="1" tint="0.34998626667073579"/>
      <name val="Arial"/>
      <family val="2"/>
    </font>
    <font>
      <b/>
      <sz val="10"/>
      <color theme="1"/>
      <name val="Arial"/>
      <family val="2"/>
    </font>
    <font>
      <sz val="10"/>
      <color theme="1"/>
      <name val="Arial"/>
      <family val="2"/>
    </font>
    <font>
      <b/>
      <sz val="11"/>
      <color rgb="FF000000"/>
      <name val="Calibri"/>
      <family val="2"/>
    </font>
    <font>
      <b/>
      <sz val="9"/>
      <color indexed="81"/>
      <name val="Tahoma"/>
      <family val="2"/>
    </font>
    <font>
      <b/>
      <u/>
      <sz val="10"/>
      <name val="Arial"/>
      <family val="2"/>
    </font>
    <font>
      <b/>
      <u/>
      <sz val="8"/>
      <name val="Arial"/>
      <family val="2"/>
    </font>
    <font>
      <sz val="26"/>
      <color rgb="FFFF0000"/>
      <name val="Arial"/>
      <family val="2"/>
    </font>
    <font>
      <b/>
      <u/>
      <sz val="9"/>
      <name val="Arial"/>
      <family val="2"/>
    </font>
    <font>
      <b/>
      <sz val="10"/>
      <color rgb="FFFF0000"/>
      <name val="Arial"/>
      <family val="2"/>
    </font>
    <font>
      <b/>
      <i/>
      <u/>
      <sz val="10"/>
      <name val="Arial"/>
      <family val="2"/>
    </font>
    <font>
      <b/>
      <i/>
      <u/>
      <sz val="8"/>
      <name val="Arial"/>
      <family val="2"/>
    </font>
    <font>
      <b/>
      <i/>
      <u/>
      <sz val="9.5"/>
      <name val="Arial"/>
      <family val="2"/>
    </font>
    <font>
      <sz val="10"/>
      <color rgb="FFFF0000"/>
      <name val="Arial"/>
      <family val="2"/>
    </font>
    <font>
      <sz val="7"/>
      <name val="Times New Roman"/>
      <family val="1"/>
    </font>
    <font>
      <sz val="11"/>
      <name val="Symbol"/>
      <family val="1"/>
      <charset val="2"/>
    </font>
    <font>
      <b/>
      <sz val="11"/>
      <name val="Arial"/>
      <family val="2"/>
    </font>
    <font>
      <vertAlign val="superscript"/>
      <sz val="11"/>
      <name val="Calibri"/>
      <family val="2"/>
    </font>
    <font>
      <b/>
      <sz val="16"/>
      <color indexed="8"/>
      <name val="Calibri"/>
      <family val="2"/>
    </font>
    <font>
      <b/>
      <i/>
      <sz val="10"/>
      <name val="Arial"/>
      <family val="2"/>
    </font>
    <font>
      <u/>
      <sz val="10"/>
      <color theme="10"/>
      <name val="Arial"/>
      <family val="2"/>
    </font>
    <font>
      <u/>
      <sz val="14"/>
      <color theme="1"/>
      <name val="Arial"/>
      <family val="2"/>
    </font>
    <font>
      <b/>
      <sz val="7"/>
      <name val="Arial"/>
      <family val="2"/>
    </font>
    <font>
      <i/>
      <sz val="8"/>
      <name val="Arial"/>
      <family val="2"/>
    </font>
    <font>
      <sz val="10"/>
      <color rgb="FF000000"/>
      <name val="Times New Roman"/>
      <family val="1"/>
    </font>
    <font>
      <sz val="11"/>
      <color rgb="FF000000"/>
      <name val="Times New Roman"/>
      <family val="1"/>
    </font>
    <font>
      <b/>
      <sz val="11"/>
      <name val="Calibri"/>
      <family val="34"/>
    </font>
    <font>
      <b/>
      <sz val="11"/>
      <name val="Calibri"/>
      <family val="2"/>
    </font>
    <font>
      <b/>
      <vertAlign val="superscript"/>
      <sz val="11"/>
      <name val="Calibri"/>
      <family val="2"/>
    </font>
    <font>
      <b/>
      <sz val="10"/>
      <color rgb="FF000000"/>
      <name val="Times New Roman"/>
      <family val="1"/>
    </font>
    <font>
      <b/>
      <i/>
      <sz val="11"/>
      <color rgb="FFFF0000"/>
      <name val="Arial"/>
      <family val="2"/>
    </font>
    <font>
      <b/>
      <sz val="9"/>
      <color rgb="FF000000"/>
      <name val="Tahoma"/>
      <family val="2"/>
    </font>
    <font>
      <b/>
      <sz val="12"/>
      <color theme="1"/>
      <name val="Calibri"/>
      <family val="2"/>
      <scheme val="minor"/>
    </font>
    <font>
      <sz val="10"/>
      <color rgb="FF000000"/>
      <name val="Arial"/>
      <family val="2"/>
    </font>
    <font>
      <sz val="12"/>
      <name val="Calibri"/>
      <family val="2"/>
      <scheme val="minor"/>
    </font>
    <font>
      <sz val="12"/>
      <color rgb="FF000000"/>
      <name val="Calibri"/>
      <family val="2"/>
      <scheme val="minor"/>
    </font>
    <font>
      <b/>
      <sz val="11"/>
      <color rgb="FF000000"/>
      <name val="Calibri"/>
      <family val="2"/>
      <scheme val="minor"/>
    </font>
    <font>
      <b/>
      <sz val="11"/>
      <color rgb="FF000000"/>
      <name val="Times New Roman"/>
      <family val="1"/>
    </font>
    <font>
      <b/>
      <sz val="11"/>
      <color theme="1"/>
      <name val="Calibri"/>
      <family val="2"/>
      <scheme val="minor"/>
    </font>
    <font>
      <sz val="11"/>
      <color theme="1"/>
      <name val="Calibri"/>
      <family val="2"/>
    </font>
    <font>
      <sz val="12"/>
      <name val="Calibri"/>
      <family val="2"/>
    </font>
    <font>
      <b/>
      <sz val="9"/>
      <name val="Times New Roman"/>
      <family val="1"/>
    </font>
    <font>
      <b/>
      <sz val="9"/>
      <color rgb="FFFF0000"/>
      <name val="Times New Roman"/>
      <family val="1"/>
    </font>
    <font>
      <sz val="9"/>
      <name val="Times New Roman"/>
      <family val="1"/>
    </font>
    <font>
      <b/>
      <sz val="9"/>
      <color rgb="FFFF0000"/>
      <name val="Arial"/>
      <family val="2"/>
    </font>
    <font>
      <sz val="18"/>
      <name val="Arial"/>
      <family val="2"/>
    </font>
    <font>
      <sz val="10"/>
      <color rgb="FF000000"/>
      <name val="Calibri"/>
      <family val="2"/>
    </font>
    <font>
      <b/>
      <sz val="12"/>
      <color rgb="FF000000"/>
      <name val="Arial"/>
      <family val="2"/>
    </font>
    <font>
      <sz val="9"/>
      <color theme="1"/>
      <name val="Arial"/>
      <family val="2"/>
    </font>
    <font>
      <b/>
      <sz val="14"/>
      <color theme="1"/>
      <name val="Times New Roman"/>
      <family val="1"/>
    </font>
    <font>
      <b/>
      <sz val="14"/>
      <color rgb="FF000000"/>
      <name val="Times New Roman"/>
      <family val="1"/>
    </font>
  </fonts>
  <fills count="29">
    <fill>
      <patternFill patternType="none"/>
    </fill>
    <fill>
      <patternFill patternType="gray125"/>
    </fill>
    <fill>
      <patternFill patternType="solid">
        <fgColor indexed="9"/>
        <bgColor indexed="64"/>
      </patternFill>
    </fill>
    <fill>
      <patternFill patternType="solid">
        <fgColor rgb="FFFFCC99"/>
      </patternFill>
    </fill>
    <fill>
      <patternFill patternType="solid">
        <fgColor theme="2" tint="-9.9948118533890809E-2"/>
        <bgColor indexed="64"/>
      </patternFill>
    </fill>
    <fill>
      <patternFill patternType="solid">
        <fgColor rgb="FFE2DFCC"/>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rgb="FFFFFF00"/>
        <bgColor indexed="64"/>
      </patternFill>
    </fill>
    <fill>
      <patternFill patternType="solid">
        <fgColor theme="0" tint="-0.249977111117893"/>
        <bgColor indexed="64"/>
      </patternFill>
    </fill>
    <fill>
      <patternFill patternType="solid">
        <fgColor rgb="FFDDD9C3"/>
        <bgColor indexed="64"/>
      </patternFill>
    </fill>
    <fill>
      <patternFill patternType="solid">
        <fgColor rgb="FFF7F7F7"/>
        <bgColor indexed="64"/>
      </patternFill>
    </fill>
    <fill>
      <patternFill patternType="solid">
        <fgColor rgb="FFFFC000"/>
        <bgColor rgb="FFF7F7F7"/>
      </patternFill>
    </fill>
    <fill>
      <patternFill patternType="solid">
        <fgColor rgb="FFFFFF00"/>
        <bgColor rgb="FFF7F7F7"/>
      </patternFill>
    </fill>
    <fill>
      <patternFill patternType="solid">
        <fgColor theme="0"/>
        <bgColor rgb="FFF7F7F7"/>
      </patternFill>
    </fill>
    <fill>
      <patternFill patternType="solid">
        <fgColor rgb="FFFFFFCC"/>
        <bgColor indexed="64"/>
      </patternFill>
    </fill>
    <fill>
      <patternFill patternType="solid">
        <fgColor rgb="FFFFFFFF"/>
      </patternFill>
    </fill>
    <fill>
      <patternFill patternType="solid">
        <fgColor rgb="FFDDD9C3"/>
      </patternFill>
    </fill>
    <fill>
      <patternFill patternType="solid">
        <fgColor rgb="FFC5BE97"/>
        <bgColor indexed="64"/>
      </patternFill>
    </fill>
    <fill>
      <patternFill patternType="solid">
        <fgColor rgb="FFFFFFFF"/>
        <bgColor rgb="FF000000"/>
      </patternFill>
    </fill>
    <fill>
      <patternFill patternType="solid">
        <fgColor rgb="FFC4BD97"/>
        <bgColor rgb="FF000000"/>
      </patternFill>
    </fill>
    <fill>
      <patternFill patternType="solid">
        <fgColor theme="9" tint="0.59999389629810485"/>
        <bgColor indexed="64"/>
      </patternFill>
    </fill>
    <fill>
      <patternFill patternType="solid">
        <fgColor theme="6" tint="0.59999389629810485"/>
        <bgColor indexed="64"/>
      </patternFill>
    </fill>
    <fill>
      <patternFill patternType="solid">
        <fgColor theme="3" tint="0.79998168889431442"/>
        <bgColor indexed="64"/>
      </patternFill>
    </fill>
  </fills>
  <borders count="86">
    <border>
      <left/>
      <right/>
      <top/>
      <bottom/>
      <diagonal/>
    </border>
    <border>
      <left style="thin">
        <color auto="1"/>
      </left>
      <right style="thin">
        <color auto="1"/>
      </right>
      <top style="thin">
        <color auto="1"/>
      </top>
      <bottom style="thin">
        <color auto="1"/>
      </bottom>
      <diagonal/>
    </border>
    <border>
      <left style="thick">
        <color auto="1"/>
      </left>
      <right style="thick">
        <color auto="1"/>
      </right>
      <top style="thick">
        <color auto="1"/>
      </top>
      <bottom style="thick">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right/>
      <top style="medium">
        <color auto="1"/>
      </top>
      <bottom style="medium">
        <color auto="1"/>
      </bottom>
      <diagonal/>
    </border>
    <border>
      <left/>
      <right style="medium">
        <color auto="1"/>
      </right>
      <top style="medium">
        <color auto="1"/>
      </top>
      <bottom/>
      <diagonal/>
    </border>
    <border>
      <left style="medium">
        <color auto="1"/>
      </left>
      <right/>
      <top style="medium">
        <color auto="1"/>
      </top>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style="medium">
        <color auto="1"/>
      </left>
      <right/>
      <top/>
      <bottom style="medium">
        <color auto="1"/>
      </bottom>
      <diagonal/>
    </border>
    <border>
      <left style="thin">
        <color auto="1"/>
      </left>
      <right style="thin">
        <color auto="1"/>
      </right>
      <top/>
      <bottom style="thin">
        <color auto="1"/>
      </bottom>
      <diagonal/>
    </border>
    <border>
      <left style="medium">
        <color auto="1"/>
      </left>
      <right/>
      <top style="medium">
        <color auto="1"/>
      </top>
      <bottom style="medium">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thin">
        <color auto="1"/>
      </top>
      <bottom style="thin">
        <color auto="1"/>
      </bottom>
      <diagonal/>
    </border>
    <border>
      <left style="medium">
        <color auto="1"/>
      </left>
      <right style="medium">
        <color auto="1"/>
      </right>
      <top/>
      <bottom style="medium">
        <color auto="1"/>
      </bottom>
      <diagonal/>
    </border>
    <border>
      <left style="thin">
        <color auto="1"/>
      </left>
      <right style="thin">
        <color auto="1"/>
      </right>
      <top/>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thin">
        <color auto="1"/>
      </top>
      <bottom style="thin">
        <color auto="1"/>
      </bottom>
      <diagonal/>
    </border>
    <border>
      <left style="thin">
        <color auto="1"/>
      </left>
      <right/>
      <top/>
      <bottom/>
      <diagonal/>
    </border>
    <border>
      <left/>
      <right style="medium">
        <color auto="1"/>
      </right>
      <top style="thin">
        <color auto="1"/>
      </top>
      <bottom style="thin">
        <color auto="1"/>
      </bottom>
      <diagonal/>
    </border>
    <border>
      <left style="thin">
        <color auto="1"/>
      </left>
      <right style="thin">
        <color auto="1"/>
      </right>
      <top style="medium">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medium">
        <color theme="4" tint="-0.24994659260841701"/>
      </left>
      <right style="medium">
        <color theme="4" tint="-0.24994659260841701"/>
      </right>
      <top style="medium">
        <color theme="4" tint="-0.24994659260841701"/>
      </top>
      <bottom style="medium">
        <color theme="4" tint="-0.24994659260841701"/>
      </bottom>
      <diagonal/>
    </border>
    <border>
      <left style="medium">
        <color rgb="FF3F3F3F"/>
      </left>
      <right style="medium">
        <color rgb="FF3F3F3F"/>
      </right>
      <top style="medium">
        <color rgb="FF3F3F3F"/>
      </top>
      <bottom style="medium">
        <color rgb="FF3F3F3F"/>
      </bottom>
      <diagonal/>
    </border>
    <border>
      <left style="thick">
        <color theme="1"/>
      </left>
      <right style="thick">
        <color theme="1"/>
      </right>
      <top style="thick">
        <color theme="1"/>
      </top>
      <bottom style="thick">
        <color theme="1"/>
      </bottom>
      <diagonal/>
    </border>
    <border>
      <left style="medium">
        <color theme="1"/>
      </left>
      <right style="medium">
        <color theme="1"/>
      </right>
      <top style="medium">
        <color theme="1"/>
      </top>
      <bottom style="medium">
        <color theme="1"/>
      </bottom>
      <diagonal/>
    </border>
    <border>
      <left style="thin">
        <color auto="1"/>
      </left>
      <right style="medium">
        <color theme="3" tint="-0.249977111117893"/>
      </right>
      <top style="medium">
        <color theme="3" tint="-0.249977111117893"/>
      </top>
      <bottom style="medium">
        <color theme="3" tint="-0.249977111117893"/>
      </bottom>
      <diagonal/>
    </border>
    <border>
      <left style="thin">
        <color theme="3" tint="-0.249977111117893"/>
      </left>
      <right style="thin">
        <color theme="3" tint="-0.249977111117893"/>
      </right>
      <top style="thin">
        <color theme="3" tint="-0.249977111117893"/>
      </top>
      <bottom style="thin">
        <color theme="3" tint="-0.249977111117893"/>
      </bottom>
      <diagonal/>
    </border>
    <border>
      <left/>
      <right style="thin">
        <color theme="3" tint="-0.249977111117893"/>
      </right>
      <top style="thin">
        <color theme="3" tint="-0.249977111117893"/>
      </top>
      <bottom style="thin">
        <color theme="3" tint="-0.249977111117893"/>
      </bottom>
      <diagonal/>
    </border>
    <border>
      <left/>
      <right style="thin">
        <color auto="1"/>
      </right>
      <top style="medium">
        <color theme="3" tint="-0.249977111117893"/>
      </top>
      <bottom style="medium">
        <color theme="3" tint="-0.249977111117893"/>
      </bottom>
      <diagonal/>
    </border>
    <border>
      <left style="medium">
        <color auto="1"/>
      </left>
      <right style="thin">
        <color auto="1"/>
      </right>
      <top style="thin">
        <color auto="1"/>
      </top>
      <bottom/>
      <diagonal/>
    </border>
    <border>
      <left style="thin">
        <color auto="1"/>
      </left>
      <right style="thin">
        <color auto="1"/>
      </right>
      <top style="medium">
        <color auto="1"/>
      </top>
      <bottom/>
      <diagonal/>
    </border>
    <border>
      <left style="medium">
        <color auto="1"/>
      </left>
      <right style="medium">
        <color auto="1"/>
      </right>
      <top style="thin">
        <color auto="1"/>
      </top>
      <bottom/>
      <diagonal/>
    </border>
    <border>
      <left/>
      <right style="medium">
        <color auto="1"/>
      </right>
      <top style="thin">
        <color auto="1"/>
      </top>
      <bottom/>
      <diagonal/>
    </border>
    <border>
      <left style="thin">
        <color auto="1"/>
      </left>
      <right style="medium">
        <color auto="1"/>
      </right>
      <top style="thin">
        <color auto="1"/>
      </top>
      <bottom/>
      <diagonal/>
    </border>
    <border>
      <left style="medium">
        <color auto="1"/>
      </left>
      <right/>
      <top style="thin">
        <color auto="1"/>
      </top>
      <bottom/>
      <diagonal/>
    </border>
    <border>
      <left/>
      <right/>
      <top/>
      <bottom style="thin">
        <color auto="1"/>
      </bottom>
      <diagonal/>
    </border>
    <border>
      <left style="medium">
        <color auto="1"/>
      </left>
      <right style="thin">
        <color auto="1"/>
      </right>
      <top/>
      <bottom style="thin">
        <color auto="1"/>
      </bottom>
      <diagonal/>
    </border>
    <border>
      <left style="thin">
        <color auto="1"/>
      </left>
      <right/>
      <top style="medium">
        <color auto="1"/>
      </top>
      <bottom/>
      <diagonal/>
    </border>
    <border>
      <left/>
      <right style="medium">
        <color auto="1"/>
      </right>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auto="1"/>
      </left>
      <right/>
      <top style="medium">
        <color auto="1"/>
      </top>
      <bottom style="medium">
        <color auto="1"/>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style="medium">
        <color theme="1"/>
      </bottom>
      <diagonal/>
    </border>
    <border>
      <left/>
      <right style="medium">
        <color theme="1"/>
      </right>
      <top/>
      <bottom style="medium">
        <color theme="1"/>
      </bottom>
      <diagonal/>
    </border>
    <border>
      <left style="medium">
        <color theme="1"/>
      </left>
      <right/>
      <top style="thin">
        <color theme="1"/>
      </top>
      <bottom style="thin">
        <color theme="1"/>
      </bottom>
      <diagonal/>
    </border>
    <border>
      <left/>
      <right style="medium">
        <color theme="1"/>
      </right>
      <top style="thin">
        <color theme="1"/>
      </top>
      <bottom style="thin">
        <color theme="1"/>
      </bottom>
      <diagonal/>
    </border>
    <border>
      <left style="thin">
        <color theme="1"/>
      </left>
      <right/>
      <top/>
      <bottom/>
      <diagonal/>
    </border>
    <border>
      <left style="thin">
        <color theme="1"/>
      </left>
      <right style="thin">
        <color theme="1"/>
      </right>
      <top style="thin">
        <color theme="1"/>
      </top>
      <bottom style="thin">
        <color theme="1"/>
      </bottom>
      <diagonal/>
    </border>
    <border>
      <left style="medium">
        <color auto="1"/>
      </left>
      <right/>
      <top style="thin">
        <color auto="1"/>
      </top>
      <bottom style="thin">
        <color auto="1"/>
      </bottom>
      <diagonal/>
    </border>
    <border>
      <left/>
      <right style="thin">
        <color rgb="FF000000"/>
      </right>
      <top style="thin">
        <color indexed="64"/>
      </top>
      <bottom style="thin">
        <color indexed="64"/>
      </bottom>
      <diagonal/>
    </border>
    <border>
      <left/>
      <right/>
      <top style="thin">
        <color auto="1"/>
      </top>
      <bottom/>
      <diagonal/>
    </border>
    <border>
      <left style="medium">
        <color rgb="FF000000"/>
      </left>
      <right/>
      <top style="medium">
        <color rgb="FF000000"/>
      </top>
      <bottom style="medium">
        <color rgb="FF000000"/>
      </bottom>
      <diagonal/>
    </border>
  </borders>
  <cellStyleXfs count="13">
    <xf numFmtId="0" fontId="0" fillId="0" borderId="0"/>
    <xf numFmtId="43" fontId="1" fillId="0" borderId="0" applyFont="0" applyFill="0" applyBorder="0" applyAlignment="0" applyProtection="0"/>
    <xf numFmtId="0" fontId="28" fillId="3" borderId="51">
      <alignment horizontal="center"/>
    </xf>
    <xf numFmtId="0" fontId="29" fillId="4" borderId="50">
      <alignment horizontal="center"/>
    </xf>
    <xf numFmtId="0" fontId="30" fillId="5" borderId="52">
      <alignment horizontal="center"/>
    </xf>
    <xf numFmtId="49" fontId="15" fillId="6" borderId="1">
      <alignment horizontal="right" wrapText="1"/>
      <protection locked="0"/>
    </xf>
    <xf numFmtId="49" fontId="15" fillId="7" borderId="2">
      <alignment horizontal="center" wrapText="1"/>
      <protection locked="0"/>
    </xf>
    <xf numFmtId="0" fontId="23" fillId="8" borderId="53">
      <alignment wrapText="1"/>
    </xf>
    <xf numFmtId="0" fontId="8" fillId="6" borderId="53">
      <alignment wrapText="1"/>
    </xf>
    <xf numFmtId="0" fontId="8" fillId="6" borderId="54" applyFill="0">
      <alignment wrapText="1"/>
      <protection locked="0"/>
    </xf>
    <xf numFmtId="0" fontId="8" fillId="0" borderId="0"/>
    <xf numFmtId="0" fontId="51" fillId="0" borderId="0" applyNumberFormat="0" applyFill="0" applyBorder="0" applyAlignment="0" applyProtection="0"/>
    <xf numFmtId="0" fontId="55" fillId="0" borderId="0"/>
  </cellStyleXfs>
  <cellXfs count="840">
    <xf numFmtId="0" fontId="0" fillId="0" borderId="0" xfId="0"/>
    <xf numFmtId="0" fontId="0" fillId="2" borderId="3" xfId="0" applyFill="1" applyBorder="1"/>
    <xf numFmtId="0" fontId="0" fillId="2" borderId="0" xfId="0" applyFill="1" applyBorder="1"/>
    <xf numFmtId="0" fontId="0" fillId="2" borderId="4" xfId="0" applyFill="1" applyBorder="1"/>
    <xf numFmtId="0" fontId="0" fillId="2" borderId="3" xfId="0" applyFill="1" applyBorder="1" applyAlignment="1">
      <alignment horizontal="right"/>
    </xf>
    <xf numFmtId="0" fontId="0" fillId="2" borderId="7" xfId="0" applyFill="1" applyBorder="1"/>
    <xf numFmtId="0" fontId="0" fillId="2" borderId="9" xfId="0" applyFill="1" applyBorder="1"/>
    <xf numFmtId="0" fontId="0" fillId="2" borderId="10" xfId="0" applyFill="1" applyBorder="1" applyAlignment="1">
      <alignment horizontal="right"/>
    </xf>
    <xf numFmtId="0" fontId="0" fillId="0" borderId="0" xfId="0" applyBorder="1"/>
    <xf numFmtId="0" fontId="0" fillId="0" borderId="4" xfId="0" applyBorder="1"/>
    <xf numFmtId="0" fontId="0" fillId="0" borderId="13" xfId="0" applyBorder="1"/>
    <xf numFmtId="0" fontId="0" fillId="0" borderId="5" xfId="0" applyBorder="1"/>
    <xf numFmtId="0" fontId="0" fillId="0" borderId="6" xfId="0" applyBorder="1"/>
    <xf numFmtId="0" fontId="21" fillId="9" borderId="7" xfId="0" applyFont="1" applyFill="1" applyBorder="1"/>
    <xf numFmtId="0" fontId="8" fillId="10" borderId="19" xfId="0" applyFont="1" applyFill="1" applyBorder="1" applyAlignment="1">
      <alignment horizontal="center"/>
    </xf>
    <xf numFmtId="0" fontId="8" fillId="10" borderId="21" xfId="0" applyFont="1" applyFill="1" applyBorder="1" applyAlignment="1">
      <alignment horizontal="center"/>
    </xf>
    <xf numFmtId="10" fontId="3" fillId="6" borderId="1" xfId="0" applyNumberFormat="1" applyFont="1" applyFill="1" applyBorder="1" applyAlignment="1" applyProtection="1">
      <alignment horizontal="center"/>
      <protection locked="0"/>
    </xf>
    <xf numFmtId="0" fontId="3" fillId="6" borderId="1" xfId="0" applyFont="1" applyFill="1" applyBorder="1" applyAlignment="1" applyProtection="1">
      <alignment horizontal="center"/>
      <protection locked="0"/>
    </xf>
    <xf numFmtId="0" fontId="15" fillId="6" borderId="1" xfId="0" applyFont="1" applyFill="1" applyBorder="1" applyAlignment="1" applyProtection="1">
      <alignment horizontal="right"/>
      <protection locked="0"/>
    </xf>
    <xf numFmtId="0" fontId="8" fillId="10" borderId="23" xfId="0" applyFont="1" applyFill="1" applyBorder="1" applyAlignment="1">
      <alignment horizontal="center"/>
    </xf>
    <xf numFmtId="0" fontId="21" fillId="9" borderId="9" xfId="0" applyFont="1" applyFill="1" applyBorder="1"/>
    <xf numFmtId="0" fontId="14" fillId="9" borderId="10" xfId="0" applyFont="1" applyFill="1" applyBorder="1"/>
    <xf numFmtId="0" fontId="24" fillId="13" borderId="15" xfId="0" applyFont="1" applyFill="1" applyBorder="1"/>
    <xf numFmtId="0" fontId="4" fillId="13" borderId="8" xfId="0" applyFont="1" applyFill="1" applyBorder="1"/>
    <xf numFmtId="0" fontId="0" fillId="2" borderId="1" xfId="0" applyFill="1" applyBorder="1" applyAlignment="1" applyProtection="1">
      <alignment horizontal="center"/>
      <protection locked="0"/>
    </xf>
    <xf numFmtId="0" fontId="8" fillId="2" borderId="1" xfId="0" applyFont="1" applyFill="1" applyBorder="1" applyAlignment="1" applyProtection="1">
      <alignment horizontal="center"/>
      <protection locked="0"/>
    </xf>
    <xf numFmtId="0" fontId="8" fillId="2" borderId="1" xfId="0" applyFont="1" applyFill="1" applyBorder="1" applyAlignment="1" applyProtection="1">
      <alignment horizontal="center"/>
    </xf>
    <xf numFmtId="0" fontId="6" fillId="6" borderId="1" xfId="0" applyFont="1" applyFill="1" applyBorder="1" applyAlignment="1" applyProtection="1">
      <alignment horizontal="center"/>
      <protection locked="0"/>
    </xf>
    <xf numFmtId="10" fontId="6" fillId="2" borderId="1" xfId="0" applyNumberFormat="1" applyFont="1" applyFill="1" applyBorder="1" applyAlignment="1" applyProtection="1">
      <alignment horizontal="center"/>
      <protection locked="0"/>
    </xf>
    <xf numFmtId="0" fontId="0" fillId="0" borderId="0" xfId="0" applyAlignment="1">
      <alignment wrapText="1"/>
    </xf>
    <xf numFmtId="2" fontId="4" fillId="13" borderId="17" xfId="0" applyNumberFormat="1" applyFont="1" applyFill="1" applyBorder="1" applyAlignment="1">
      <alignment horizontal="center"/>
    </xf>
    <xf numFmtId="0" fontId="0" fillId="2" borderId="48" xfId="0" applyFill="1" applyBorder="1" applyAlignment="1" applyProtection="1">
      <alignment horizontal="center"/>
      <protection locked="0"/>
    </xf>
    <xf numFmtId="0" fontId="1" fillId="2" borderId="34" xfId="0" applyFont="1" applyFill="1" applyBorder="1" applyAlignment="1" applyProtection="1">
      <alignment horizontal="center"/>
      <protection locked="0"/>
    </xf>
    <xf numFmtId="0" fontId="1" fillId="2" borderId="27" xfId="0" applyFont="1" applyFill="1" applyBorder="1" applyAlignment="1" applyProtection="1">
      <alignment horizontal="center"/>
      <protection locked="0"/>
    </xf>
    <xf numFmtId="0" fontId="3" fillId="6" borderId="1" xfId="0" applyFont="1" applyFill="1" applyBorder="1" applyAlignment="1" applyProtection="1">
      <alignment horizontal="right"/>
      <protection locked="0"/>
    </xf>
    <xf numFmtId="0" fontId="0" fillId="6" borderId="1" xfId="0" applyFill="1" applyBorder="1" applyAlignment="1" applyProtection="1">
      <alignment horizontal="right"/>
      <protection locked="0"/>
    </xf>
    <xf numFmtId="0" fontId="8" fillId="6" borderId="27" xfId="0" applyFont="1" applyFill="1" applyBorder="1" applyAlignment="1" applyProtection="1">
      <alignment horizontal="center"/>
      <protection locked="0"/>
    </xf>
    <xf numFmtId="0" fontId="0" fillId="0" borderId="12" xfId="0" applyBorder="1" applyProtection="1">
      <protection locked="0"/>
    </xf>
    <xf numFmtId="0" fontId="0" fillId="6" borderId="12" xfId="0" applyFill="1" applyBorder="1" applyProtection="1">
      <protection locked="0"/>
    </xf>
    <xf numFmtId="0" fontId="0" fillId="0" borderId="49" xfId="0" applyBorder="1" applyProtection="1">
      <protection locked="0"/>
    </xf>
    <xf numFmtId="0" fontId="1" fillId="2" borderId="49" xfId="0" applyFont="1" applyFill="1" applyBorder="1" applyProtection="1">
      <protection locked="0"/>
    </xf>
    <xf numFmtId="0" fontId="8" fillId="2" borderId="1" xfId="0" applyFont="1" applyFill="1" applyBorder="1" applyAlignment="1" applyProtection="1">
      <alignment horizontal="right"/>
      <protection locked="0"/>
    </xf>
    <xf numFmtId="0" fontId="8" fillId="2" borderId="1" xfId="0" applyFont="1" applyFill="1" applyBorder="1" applyProtection="1">
      <protection locked="0"/>
    </xf>
    <xf numFmtId="0" fontId="13" fillId="6" borderId="1" xfId="0" applyFont="1" applyFill="1" applyBorder="1" applyAlignment="1" applyProtection="1">
      <alignment horizontal="right"/>
      <protection locked="0"/>
    </xf>
    <xf numFmtId="0" fontId="8" fillId="6" borderId="1" xfId="0" applyFont="1" applyFill="1" applyBorder="1" applyAlignment="1" applyProtection="1">
      <alignment horizontal="center"/>
      <protection locked="0"/>
    </xf>
    <xf numFmtId="0" fontId="3" fillId="6" borderId="27" xfId="0" applyFont="1" applyFill="1" applyBorder="1" applyAlignment="1" applyProtection="1">
      <alignment horizontal="right"/>
      <protection locked="0"/>
    </xf>
    <xf numFmtId="0" fontId="3" fillId="6" borderId="12" xfId="0" applyFont="1" applyFill="1" applyBorder="1" applyAlignment="1" applyProtection="1">
      <alignment horizontal="center"/>
      <protection locked="0"/>
    </xf>
    <xf numFmtId="2" fontId="6" fillId="0" borderId="1" xfId="0" applyNumberFormat="1" applyFont="1" applyFill="1" applyBorder="1" applyAlignment="1" applyProtection="1">
      <alignment horizontal="center"/>
      <protection locked="0"/>
    </xf>
    <xf numFmtId="0" fontId="8" fillId="6" borderId="12" xfId="0" applyFont="1" applyFill="1" applyBorder="1" applyAlignment="1" applyProtection="1">
      <alignment horizontal="center"/>
      <protection locked="0"/>
    </xf>
    <xf numFmtId="0" fontId="8" fillId="6" borderId="1" xfId="0" applyFont="1" applyFill="1" applyBorder="1" applyAlignment="1" applyProtection="1">
      <alignment horizontal="right"/>
      <protection locked="0"/>
    </xf>
    <xf numFmtId="0" fontId="8" fillId="6" borderId="27" xfId="0" applyFont="1" applyFill="1" applyBorder="1" applyAlignment="1" applyProtection="1">
      <alignment horizontal="right"/>
      <protection locked="0"/>
    </xf>
    <xf numFmtId="7" fontId="8" fillId="6" borderId="1" xfId="0" applyNumberFormat="1" applyFont="1" applyFill="1" applyBorder="1" applyAlignment="1" applyProtection="1">
      <alignment horizontal="center"/>
      <protection locked="0"/>
    </xf>
    <xf numFmtId="0" fontId="6" fillId="6" borderId="27" xfId="0" applyFont="1" applyFill="1" applyBorder="1" applyAlignment="1" applyProtection="1">
      <alignment horizontal="center"/>
      <protection locked="0"/>
    </xf>
    <xf numFmtId="0" fontId="6" fillId="6" borderId="12" xfId="0" applyFont="1" applyFill="1" applyBorder="1" applyAlignment="1" applyProtection="1">
      <alignment horizontal="center"/>
      <protection locked="0"/>
    </xf>
    <xf numFmtId="0" fontId="13" fillId="6" borderId="1" xfId="0" applyFont="1" applyFill="1" applyBorder="1" applyAlignment="1" applyProtection="1">
      <alignment horizontal="right" wrapText="1"/>
      <protection locked="0"/>
    </xf>
    <xf numFmtId="0" fontId="0" fillId="6" borderId="1" xfId="0" applyFill="1" applyBorder="1" applyAlignment="1" applyProtection="1">
      <alignment horizontal="center"/>
      <protection locked="0"/>
    </xf>
    <xf numFmtId="10" fontId="13" fillId="6" borderId="1" xfId="0" applyNumberFormat="1"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0" fillId="6" borderId="1" xfId="0" applyFill="1" applyBorder="1" applyProtection="1">
      <protection locked="0"/>
    </xf>
    <xf numFmtId="0" fontId="0" fillId="6" borderId="18" xfId="0" applyFill="1" applyBorder="1" applyProtection="1">
      <protection locked="0"/>
    </xf>
    <xf numFmtId="0" fontId="0" fillId="2" borderId="7" xfId="0" applyFill="1" applyBorder="1" applyProtection="1"/>
    <xf numFmtId="0" fontId="4" fillId="9" borderId="15" xfId="0" applyFont="1" applyFill="1" applyBorder="1" applyProtection="1"/>
    <xf numFmtId="0" fontId="13" fillId="9" borderId="8" xfId="0" applyFont="1" applyFill="1" applyBorder="1" applyProtection="1"/>
    <xf numFmtId="0" fontId="13" fillId="9" borderId="17" xfId="0" applyFont="1" applyFill="1" applyBorder="1" applyProtection="1"/>
    <xf numFmtId="0" fontId="2" fillId="10" borderId="13" xfId="0" applyFont="1" applyFill="1" applyBorder="1" applyProtection="1"/>
    <xf numFmtId="0" fontId="0" fillId="10" borderId="5" xfId="0" applyFill="1" applyBorder="1" applyProtection="1"/>
    <xf numFmtId="0" fontId="0" fillId="10" borderId="6" xfId="0" applyFill="1" applyBorder="1" applyProtection="1"/>
    <xf numFmtId="0" fontId="0" fillId="2" borderId="0" xfId="0" applyFill="1" applyBorder="1" applyProtection="1"/>
    <xf numFmtId="0" fontId="2" fillId="2" borderId="0" xfId="0" applyFont="1" applyFill="1" applyBorder="1" applyAlignment="1" applyProtection="1">
      <alignment horizontal="center"/>
    </xf>
    <xf numFmtId="0" fontId="2" fillId="2" borderId="0" xfId="0" applyFont="1" applyFill="1" applyBorder="1" applyProtection="1"/>
    <xf numFmtId="0" fontId="0" fillId="2" borderId="0" xfId="0" applyFill="1" applyBorder="1" applyAlignment="1" applyProtection="1">
      <alignment horizontal="center"/>
    </xf>
    <xf numFmtId="2" fontId="0" fillId="2" borderId="0" xfId="0" applyNumberFormat="1" applyFill="1" applyBorder="1" applyAlignment="1" applyProtection="1">
      <alignment horizontal="center"/>
    </xf>
    <xf numFmtId="0" fontId="0" fillId="2" borderId="0" xfId="0" applyFill="1" applyBorder="1" applyAlignment="1" applyProtection="1">
      <alignment horizontal="right"/>
    </xf>
    <xf numFmtId="0" fontId="0" fillId="6" borderId="0" xfId="0" applyFill="1" applyBorder="1" applyProtection="1"/>
    <xf numFmtId="0" fontId="8" fillId="10" borderId="19" xfId="0" applyFont="1" applyFill="1" applyBorder="1" applyAlignment="1" applyProtection="1">
      <alignment horizontal="center"/>
    </xf>
    <xf numFmtId="0" fontId="8" fillId="10" borderId="20" xfId="0" applyFont="1" applyFill="1" applyBorder="1" applyAlignment="1" applyProtection="1">
      <alignment horizontal="center"/>
    </xf>
    <xf numFmtId="0" fontId="8" fillId="10" borderId="22" xfId="0" applyFont="1" applyFill="1" applyBorder="1" applyAlignment="1" applyProtection="1">
      <alignment horizontal="center"/>
    </xf>
    <xf numFmtId="0" fontId="8" fillId="10" borderId="23" xfId="0" applyFont="1" applyFill="1" applyBorder="1" applyAlignment="1" applyProtection="1">
      <alignment horizontal="center"/>
    </xf>
    <xf numFmtId="0" fontId="8" fillId="10" borderId="24" xfId="0" applyFont="1" applyFill="1" applyBorder="1" applyAlignment="1" applyProtection="1">
      <alignment horizontal="center"/>
    </xf>
    <xf numFmtId="0" fontId="0" fillId="0" borderId="0" xfId="0" applyBorder="1" applyProtection="1"/>
    <xf numFmtId="0" fontId="2" fillId="9" borderId="15" xfId="0" applyFont="1" applyFill="1" applyBorder="1" applyProtection="1"/>
    <xf numFmtId="0" fontId="2" fillId="10" borderId="15" xfId="0" applyFont="1" applyFill="1" applyBorder="1" applyProtection="1"/>
    <xf numFmtId="0" fontId="0" fillId="10" borderId="8" xfId="0" applyFill="1" applyBorder="1" applyProtection="1"/>
    <xf numFmtId="0" fontId="0" fillId="10" borderId="17" xfId="0" applyFill="1" applyBorder="1" applyProtection="1"/>
    <xf numFmtId="0" fontId="0" fillId="0" borderId="0" xfId="0" applyProtection="1"/>
    <xf numFmtId="0" fontId="2" fillId="10" borderId="8" xfId="0" applyFont="1" applyFill="1" applyBorder="1" applyProtection="1"/>
    <xf numFmtId="0" fontId="2" fillId="10" borderId="17" xfId="0" applyFont="1" applyFill="1" applyBorder="1" applyProtection="1"/>
    <xf numFmtId="0" fontId="2" fillId="2" borderId="7" xfId="0" applyFont="1" applyFill="1" applyBorder="1" applyProtection="1"/>
    <xf numFmtId="0" fontId="1" fillId="2" borderId="0" xfId="0" applyFont="1" applyFill="1" applyBorder="1" applyProtection="1"/>
    <xf numFmtId="0" fontId="8" fillId="9" borderId="11" xfId="0" applyFont="1" applyFill="1" applyBorder="1" applyAlignment="1" applyProtection="1">
      <alignment horizontal="center"/>
    </xf>
    <xf numFmtId="0" fontId="8" fillId="2" borderId="0" xfId="0" applyFont="1" applyFill="1" applyBorder="1" applyProtection="1"/>
    <xf numFmtId="0" fontId="8" fillId="10" borderId="8" xfId="0" applyFont="1" applyFill="1" applyBorder="1" applyProtection="1"/>
    <xf numFmtId="0" fontId="8" fillId="10" borderId="17" xfId="0" applyFont="1" applyFill="1" applyBorder="1" applyProtection="1"/>
    <xf numFmtId="0" fontId="7" fillId="2" borderId="0" xfId="0" applyFont="1" applyFill="1" applyBorder="1" applyAlignment="1" applyProtection="1">
      <alignment horizontal="center"/>
    </xf>
    <xf numFmtId="0" fontId="8" fillId="2" borderId="1" xfId="0" applyFont="1" applyFill="1" applyBorder="1" applyAlignment="1" applyProtection="1">
      <alignment horizontal="right"/>
    </xf>
    <xf numFmtId="0" fontId="8" fillId="2" borderId="0" xfId="0" applyFont="1" applyFill="1" applyBorder="1" applyAlignment="1" applyProtection="1">
      <alignment horizontal="center"/>
    </xf>
    <xf numFmtId="0" fontId="6" fillId="10" borderId="25" xfId="0" applyFont="1" applyFill="1" applyBorder="1" applyAlignment="1" applyProtection="1">
      <alignment horizontal="right"/>
    </xf>
    <xf numFmtId="0" fontId="6" fillId="10" borderId="26" xfId="0" applyFont="1" applyFill="1" applyBorder="1" applyAlignment="1" applyProtection="1">
      <alignment horizontal="left"/>
    </xf>
    <xf numFmtId="0" fontId="6" fillId="2" borderId="0" xfId="0" applyFont="1" applyFill="1" applyBorder="1" applyAlignment="1" applyProtection="1">
      <alignment horizontal="right"/>
    </xf>
    <xf numFmtId="0" fontId="6" fillId="2" borderId="0" xfId="0" applyFont="1" applyFill="1" applyBorder="1" applyAlignment="1" applyProtection="1">
      <alignment horizontal="left"/>
    </xf>
    <xf numFmtId="0" fontId="8" fillId="2" borderId="5" xfId="0" applyFont="1" applyFill="1" applyBorder="1" applyProtection="1"/>
    <xf numFmtId="0" fontId="8" fillId="10" borderId="8" xfId="0" applyFont="1" applyFill="1" applyBorder="1" applyAlignment="1" applyProtection="1">
      <alignment horizontal="center"/>
    </xf>
    <xf numFmtId="0" fontId="8" fillId="2" borderId="0" xfId="0" applyFont="1" applyFill="1" applyBorder="1" applyAlignment="1" applyProtection="1">
      <alignment horizontal="right"/>
    </xf>
    <xf numFmtId="0" fontId="9" fillId="2" borderId="0" xfId="0" applyFont="1" applyFill="1" applyBorder="1" applyProtection="1"/>
    <xf numFmtId="0" fontId="9" fillId="2" borderId="0" xfId="0" applyFont="1" applyFill="1" applyBorder="1" applyAlignment="1" applyProtection="1">
      <alignment horizontal="center"/>
    </xf>
    <xf numFmtId="1" fontId="21" fillId="11" borderId="11" xfId="0" applyNumberFormat="1" applyFont="1" applyFill="1" applyBorder="1" applyAlignment="1" applyProtection="1">
      <alignment horizontal="center"/>
    </xf>
    <xf numFmtId="0" fontId="8" fillId="6" borderId="0" xfId="0" applyFont="1" applyFill="1" applyBorder="1" applyProtection="1"/>
    <xf numFmtId="0" fontId="14" fillId="6" borderId="7" xfId="0" applyFont="1" applyFill="1" applyBorder="1" applyAlignment="1" applyProtection="1">
      <alignment horizontal="right"/>
    </xf>
    <xf numFmtId="1" fontId="21" fillId="6" borderId="7" xfId="0" applyNumberFormat="1" applyFont="1" applyFill="1" applyBorder="1" applyAlignment="1" applyProtection="1">
      <alignment horizontal="center"/>
    </xf>
    <xf numFmtId="0" fontId="8" fillId="9" borderId="10" xfId="0" applyFont="1" applyFill="1" applyBorder="1" applyProtection="1"/>
    <xf numFmtId="0" fontId="8" fillId="9" borderId="7" xfId="0" applyFont="1" applyFill="1" applyBorder="1" applyProtection="1"/>
    <xf numFmtId="0" fontId="8" fillId="9" borderId="7" xfId="0" applyFont="1" applyFill="1" applyBorder="1" applyAlignment="1" applyProtection="1">
      <alignment horizontal="center"/>
    </xf>
    <xf numFmtId="0" fontId="8" fillId="9" borderId="9" xfId="0" applyFont="1" applyFill="1" applyBorder="1" applyProtection="1"/>
    <xf numFmtId="0" fontId="14" fillId="9" borderId="3" xfId="0" applyFont="1" applyFill="1" applyBorder="1" applyProtection="1"/>
    <xf numFmtId="0" fontId="8" fillId="9" borderId="0" xfId="0" applyFont="1" applyFill="1" applyBorder="1" applyProtection="1"/>
    <xf numFmtId="0" fontId="8" fillId="9" borderId="0" xfId="0" applyFont="1" applyFill="1" applyBorder="1" applyAlignment="1" applyProtection="1">
      <alignment horizontal="center"/>
    </xf>
    <xf numFmtId="0" fontId="8" fillId="9" borderId="4" xfId="0" applyFont="1" applyFill="1" applyBorder="1" applyProtection="1"/>
    <xf numFmtId="0" fontId="0" fillId="9" borderId="13" xfId="0" applyFill="1" applyBorder="1" applyProtection="1"/>
    <xf numFmtId="0" fontId="8" fillId="9" borderId="5" xfId="0" applyFont="1" applyFill="1" applyBorder="1" applyProtection="1"/>
    <xf numFmtId="0" fontId="8" fillId="9" borderId="5" xfId="0" applyFont="1" applyFill="1" applyBorder="1" applyAlignment="1" applyProtection="1">
      <alignment horizontal="center"/>
    </xf>
    <xf numFmtId="0" fontId="8" fillId="9" borderId="6" xfId="0" applyFont="1" applyFill="1" applyBorder="1" applyProtection="1"/>
    <xf numFmtId="0" fontId="13" fillId="2" borderId="0" xfId="0" applyFont="1" applyFill="1" applyBorder="1" applyProtection="1"/>
    <xf numFmtId="0" fontId="2" fillId="9" borderId="11" xfId="0" applyFont="1" applyFill="1" applyBorder="1" applyAlignment="1" applyProtection="1">
      <alignment horizontal="center"/>
    </xf>
    <xf numFmtId="0" fontId="7" fillId="10" borderId="8" xfId="0" applyFont="1" applyFill="1" applyBorder="1" applyAlignment="1" applyProtection="1">
      <alignment horizontal="center"/>
    </xf>
    <xf numFmtId="0" fontId="7" fillId="10" borderId="17" xfId="0" applyFont="1" applyFill="1" applyBorder="1" applyProtection="1"/>
    <xf numFmtId="0" fontId="8" fillId="2" borderId="7" xfId="0" applyFont="1" applyFill="1" applyBorder="1" applyProtection="1"/>
    <xf numFmtId="0" fontId="0" fillId="0" borderId="5" xfId="0" applyBorder="1" applyProtection="1"/>
    <xf numFmtId="0" fontId="6" fillId="6" borderId="1" xfId="0" applyFont="1" applyFill="1" applyBorder="1" applyAlignment="1" applyProtection="1">
      <alignment horizontal="center"/>
    </xf>
    <xf numFmtId="0" fontId="17" fillId="2" borderId="0" xfId="0" applyFont="1" applyFill="1" applyBorder="1" applyProtection="1"/>
    <xf numFmtId="0" fontId="10" fillId="2" borderId="0" xfId="0" applyFont="1" applyFill="1" applyBorder="1" applyProtection="1"/>
    <xf numFmtId="0" fontId="7" fillId="2" borderId="0" xfId="0" applyFont="1" applyFill="1" applyBorder="1" applyProtection="1"/>
    <xf numFmtId="0" fontId="13" fillId="2" borderId="0" xfId="0" applyFont="1" applyFill="1" applyBorder="1" applyAlignment="1" applyProtection="1">
      <alignment horizontal="center"/>
    </xf>
    <xf numFmtId="0" fontId="3" fillId="2" borderId="0" xfId="0" applyFont="1" applyFill="1" applyBorder="1" applyAlignment="1" applyProtection="1">
      <alignment horizontal="center"/>
    </xf>
    <xf numFmtId="0" fontId="19" fillId="6" borderId="0" xfId="0" applyFont="1" applyFill="1" applyBorder="1" applyProtection="1"/>
    <xf numFmtId="0" fontId="17" fillId="6" borderId="0" xfId="0" applyFont="1" applyFill="1" applyBorder="1" applyAlignment="1" applyProtection="1">
      <alignment horizontal="center"/>
    </xf>
    <xf numFmtId="0" fontId="16" fillId="10" borderId="19" xfId="0" applyFont="1" applyFill="1" applyBorder="1" applyAlignment="1" applyProtection="1">
      <alignment horizontal="right"/>
    </xf>
    <xf numFmtId="0" fontId="16" fillId="10" borderId="23" xfId="0" applyFont="1" applyFill="1" applyBorder="1" applyAlignment="1" applyProtection="1">
      <alignment horizontal="right"/>
    </xf>
    <xf numFmtId="0" fontId="16" fillId="2" borderId="0" xfId="0" applyFont="1" applyFill="1" applyBorder="1" applyAlignment="1" applyProtection="1">
      <alignment horizontal="right"/>
    </xf>
    <xf numFmtId="9" fontId="8" fillId="10" borderId="20" xfId="0" applyNumberFormat="1" applyFont="1" applyFill="1" applyBorder="1" applyAlignment="1" applyProtection="1">
      <alignment horizontal="center"/>
    </xf>
    <xf numFmtId="0" fontId="20" fillId="10" borderId="23" xfId="0" applyFont="1" applyFill="1" applyBorder="1" applyAlignment="1" applyProtection="1">
      <alignment horizontal="center"/>
    </xf>
    <xf numFmtId="9" fontId="20" fillId="10" borderId="24" xfId="0" applyNumberFormat="1" applyFont="1" applyFill="1" applyBorder="1" applyAlignment="1" applyProtection="1">
      <alignment horizontal="center"/>
    </xf>
    <xf numFmtId="9" fontId="8" fillId="2" borderId="0" xfId="0" applyNumberFormat="1" applyFont="1" applyFill="1" applyBorder="1" applyAlignment="1" applyProtection="1">
      <alignment horizontal="center"/>
    </xf>
    <xf numFmtId="0" fontId="16" fillId="2" borderId="0" xfId="0" applyFont="1" applyFill="1" applyBorder="1" applyAlignment="1" applyProtection="1">
      <alignment horizontal="left"/>
    </xf>
    <xf numFmtId="0" fontId="17" fillId="2" borderId="0" xfId="0" applyFont="1" applyFill="1" applyBorder="1" applyAlignment="1" applyProtection="1">
      <alignment horizontal="left"/>
    </xf>
    <xf numFmtId="0" fontId="8" fillId="2" borderId="7" xfId="0" applyFont="1" applyFill="1" applyBorder="1" applyAlignment="1" applyProtection="1">
      <alignment horizontal="center"/>
    </xf>
    <xf numFmtId="0" fontId="13" fillId="10" borderId="18" xfId="0" applyFont="1" applyFill="1" applyBorder="1" applyAlignment="1" applyProtection="1">
      <alignment horizontal="center"/>
    </xf>
    <xf numFmtId="0" fontId="8" fillId="10" borderId="47" xfId="0" applyFont="1" applyFill="1" applyBorder="1" applyProtection="1"/>
    <xf numFmtId="0" fontId="8" fillId="10" borderId="59" xfId="0" applyFont="1" applyFill="1" applyBorder="1" applyAlignment="1" applyProtection="1">
      <alignment horizontal="right"/>
    </xf>
    <xf numFmtId="0" fontId="8" fillId="10" borderId="12" xfId="0" applyFont="1" applyFill="1" applyBorder="1" applyProtection="1"/>
    <xf numFmtId="0" fontId="8" fillId="10" borderId="27" xfId="0" applyFont="1" applyFill="1" applyBorder="1" applyAlignment="1" applyProtection="1">
      <alignment horizontal="right"/>
    </xf>
    <xf numFmtId="0" fontId="8" fillId="10" borderId="41" xfId="0" applyFont="1" applyFill="1" applyBorder="1" applyAlignment="1" applyProtection="1">
      <alignment horizontal="center"/>
    </xf>
    <xf numFmtId="0" fontId="8" fillId="10" borderId="36" xfId="0" applyFont="1" applyFill="1" applyBorder="1" applyAlignment="1" applyProtection="1">
      <alignment horizontal="center"/>
    </xf>
    <xf numFmtId="0" fontId="13" fillId="10" borderId="23" xfId="0" applyFont="1" applyFill="1" applyBorder="1" applyAlignment="1" applyProtection="1">
      <alignment horizontal="center"/>
    </xf>
    <xf numFmtId="9" fontId="13" fillId="10" borderId="24" xfId="0" applyNumberFormat="1" applyFont="1" applyFill="1" applyBorder="1" applyAlignment="1" applyProtection="1">
      <alignment horizontal="center"/>
    </xf>
    <xf numFmtId="0" fontId="2" fillId="6" borderId="0" xfId="0" applyFont="1" applyFill="1" applyBorder="1" applyProtection="1"/>
    <xf numFmtId="0" fontId="8" fillId="6" borderId="0" xfId="0" applyFont="1" applyFill="1" applyBorder="1" applyAlignment="1" applyProtection="1">
      <alignment horizontal="center"/>
    </xf>
    <xf numFmtId="0" fontId="13" fillId="2" borderId="14" xfId="0" applyFont="1" applyFill="1" applyBorder="1" applyAlignment="1" applyProtection="1">
      <alignment horizontal="right"/>
    </xf>
    <xf numFmtId="0" fontId="11" fillId="6" borderId="14" xfId="0" applyFont="1" applyFill="1" applyBorder="1" applyAlignment="1" applyProtection="1">
      <alignment horizontal="center"/>
    </xf>
    <xf numFmtId="0" fontId="8" fillId="6" borderId="1" xfId="0" applyFont="1" applyFill="1" applyBorder="1" applyAlignment="1" applyProtection="1">
      <alignment horizontal="center"/>
    </xf>
    <xf numFmtId="0" fontId="8" fillId="10" borderId="21" xfId="0" applyFont="1" applyFill="1" applyBorder="1" applyAlignment="1" applyProtection="1">
      <alignment horizontal="right"/>
    </xf>
    <xf numFmtId="0" fontId="8" fillId="10" borderId="23" xfId="0" applyFont="1" applyFill="1" applyBorder="1" applyAlignment="1" applyProtection="1">
      <alignment horizontal="right"/>
    </xf>
    <xf numFmtId="0" fontId="0" fillId="6" borderId="14" xfId="0" applyFill="1" applyBorder="1" applyAlignment="1" applyProtection="1">
      <alignment horizontal="center"/>
    </xf>
    <xf numFmtId="0" fontId="3" fillId="6" borderId="14" xfId="0" applyFont="1" applyFill="1" applyBorder="1" applyAlignment="1" applyProtection="1">
      <alignment horizontal="center"/>
    </xf>
    <xf numFmtId="0" fontId="3" fillId="6" borderId="0" xfId="0" applyFont="1" applyFill="1" applyBorder="1" applyAlignment="1" applyProtection="1">
      <alignment horizontal="center"/>
    </xf>
    <xf numFmtId="0" fontId="17" fillId="6" borderId="0" xfId="0" applyFont="1" applyFill="1" applyBorder="1" applyProtection="1"/>
    <xf numFmtId="0" fontId="13" fillId="6" borderId="0" xfId="0" applyFont="1" applyFill="1" applyBorder="1" applyProtection="1"/>
    <xf numFmtId="0" fontId="16" fillId="2" borderId="5" xfId="0" applyFont="1" applyFill="1" applyBorder="1" applyAlignment="1" applyProtection="1">
      <alignment horizontal="left"/>
    </xf>
    <xf numFmtId="0" fontId="8" fillId="6" borderId="5" xfId="0" applyFont="1" applyFill="1" applyBorder="1" applyProtection="1"/>
    <xf numFmtId="0" fontId="8" fillId="6" borderId="16" xfId="0" applyFont="1" applyFill="1" applyBorder="1" applyAlignment="1" applyProtection="1">
      <alignment horizontal="center"/>
    </xf>
    <xf numFmtId="0" fontId="8" fillId="6" borderId="7" xfId="0" applyFont="1" applyFill="1" applyBorder="1" applyProtection="1"/>
    <xf numFmtId="2" fontId="8" fillId="6" borderId="1" xfId="0" applyNumberFormat="1" applyFont="1" applyFill="1" applyBorder="1" applyAlignment="1" applyProtection="1">
      <alignment horizontal="center"/>
    </xf>
    <xf numFmtId="0" fontId="11" fillId="7" borderId="11" xfId="0" applyFont="1" applyFill="1" applyBorder="1" applyAlignment="1" applyProtection="1">
      <alignment horizontal="center"/>
    </xf>
    <xf numFmtId="0" fontId="15" fillId="2" borderId="0" xfId="0" applyFont="1" applyFill="1" applyBorder="1" applyProtection="1"/>
    <xf numFmtId="0" fontId="15" fillId="6" borderId="0" xfId="0" applyFont="1" applyFill="1" applyBorder="1" applyProtection="1"/>
    <xf numFmtId="0" fontId="13" fillId="2" borderId="5" xfId="0" applyFont="1" applyFill="1" applyBorder="1" applyProtection="1"/>
    <xf numFmtId="0" fontId="13" fillId="0" borderId="0" xfId="0" applyFont="1" applyBorder="1" applyAlignment="1" applyProtection="1">
      <alignment horizontal="center"/>
    </xf>
    <xf numFmtId="0" fontId="15" fillId="6" borderId="14" xfId="0" applyFont="1" applyFill="1" applyBorder="1" applyAlignment="1" applyProtection="1">
      <alignment horizontal="center"/>
    </xf>
    <xf numFmtId="0" fontId="17" fillId="6" borderId="5" xfId="0" applyFont="1" applyFill="1" applyBorder="1" applyProtection="1"/>
    <xf numFmtId="0" fontId="2" fillId="2" borderId="7" xfId="0" applyFont="1" applyFill="1" applyBorder="1" applyAlignment="1" applyProtection="1">
      <alignment horizontal="center"/>
    </xf>
    <xf numFmtId="0" fontId="11" fillId="2" borderId="0" xfId="0" applyFont="1" applyFill="1" applyBorder="1" applyAlignment="1" applyProtection="1">
      <alignment horizontal="left"/>
    </xf>
    <xf numFmtId="0" fontId="8" fillId="6" borderId="0" xfId="0" applyFont="1" applyFill="1" applyBorder="1" applyAlignment="1" applyProtection="1">
      <alignment horizontal="right"/>
    </xf>
    <xf numFmtId="1" fontId="8" fillId="6" borderId="0" xfId="0" applyNumberFormat="1" applyFont="1" applyFill="1" applyBorder="1" applyAlignment="1" applyProtection="1">
      <alignment horizontal="center"/>
    </xf>
    <xf numFmtId="0" fontId="3" fillId="6" borderId="1" xfId="0" applyFont="1" applyFill="1" applyBorder="1" applyProtection="1"/>
    <xf numFmtId="0" fontId="8" fillId="6" borderId="1" xfId="0" applyFont="1" applyFill="1" applyBorder="1" applyProtection="1"/>
    <xf numFmtId="164" fontId="8" fillId="6" borderId="1" xfId="0" applyNumberFormat="1" applyFont="1" applyFill="1" applyBorder="1" applyAlignment="1" applyProtection="1">
      <alignment horizontal="center"/>
    </xf>
    <xf numFmtId="9" fontId="8" fillId="6" borderId="0" xfId="0" applyNumberFormat="1" applyFont="1" applyFill="1" applyBorder="1" applyAlignment="1" applyProtection="1">
      <alignment horizontal="center"/>
    </xf>
    <xf numFmtId="7" fontId="8" fillId="6" borderId="0" xfId="0" applyNumberFormat="1" applyFont="1" applyFill="1" applyBorder="1" applyAlignment="1" applyProtection="1">
      <alignment horizontal="center" wrapText="1"/>
    </xf>
    <xf numFmtId="0" fontId="8" fillId="6" borderId="0" xfId="0" applyFont="1" applyFill="1" applyBorder="1" applyAlignment="1" applyProtection="1">
      <alignment horizontal="center" wrapText="1"/>
    </xf>
    <xf numFmtId="0" fontId="6" fillId="6" borderId="1" xfId="0" applyFont="1" applyFill="1" applyBorder="1" applyAlignment="1" applyProtection="1">
      <alignment horizontal="right"/>
    </xf>
    <xf numFmtId="7" fontId="0" fillId="2" borderId="0" xfId="0" applyNumberFormat="1" applyFill="1" applyBorder="1" applyAlignment="1" applyProtection="1">
      <alignment horizontal="center"/>
    </xf>
    <xf numFmtId="0" fontId="6" fillId="6" borderId="15" xfId="0" applyFont="1" applyFill="1" applyBorder="1" applyAlignment="1" applyProtection="1">
      <alignment horizontal="left"/>
    </xf>
    <xf numFmtId="0" fontId="2" fillId="6" borderId="0" xfId="0" applyFont="1" applyFill="1" applyBorder="1" applyAlignment="1" applyProtection="1">
      <alignment horizontal="center"/>
    </xf>
    <xf numFmtId="0" fontId="16" fillId="6" borderId="0" xfId="0" applyFont="1" applyFill="1" applyBorder="1" applyAlignment="1" applyProtection="1">
      <alignment horizontal="right"/>
    </xf>
    <xf numFmtId="7" fontId="0" fillId="6" borderId="0" xfId="0" applyNumberFormat="1" applyFill="1" applyBorder="1" applyProtection="1"/>
    <xf numFmtId="0" fontId="0" fillId="6" borderId="0" xfId="0" applyFill="1" applyBorder="1" applyAlignment="1" applyProtection="1">
      <alignment horizontal="center"/>
    </xf>
    <xf numFmtId="2" fontId="0" fillId="6" borderId="0" xfId="0" applyNumberFormat="1" applyFill="1" applyBorder="1" applyAlignment="1" applyProtection="1">
      <alignment horizontal="center"/>
    </xf>
    <xf numFmtId="0" fontId="13" fillId="6" borderId="0" xfId="0" applyFont="1" applyFill="1" applyBorder="1" applyAlignment="1" applyProtection="1">
      <alignment horizontal="right"/>
    </xf>
    <xf numFmtId="2" fontId="13" fillId="6" borderId="0" xfId="0" applyNumberFormat="1" applyFont="1" applyFill="1" applyBorder="1" applyAlignment="1" applyProtection="1">
      <alignment horizontal="center"/>
    </xf>
    <xf numFmtId="0" fontId="2" fillId="10" borderId="19" xfId="0" applyFont="1" applyFill="1" applyBorder="1" applyAlignment="1" applyProtection="1">
      <alignment horizontal="center"/>
    </xf>
    <xf numFmtId="0" fontId="2" fillId="10" borderId="20" xfId="0" applyFont="1" applyFill="1" applyBorder="1" applyAlignment="1" applyProtection="1">
      <alignment horizontal="center"/>
    </xf>
    <xf numFmtId="0" fontId="0" fillId="2" borderId="0" xfId="0" applyFill="1" applyBorder="1" applyAlignment="1" applyProtection="1">
      <alignment horizontal="left"/>
    </xf>
    <xf numFmtId="0" fontId="0" fillId="10" borderId="21" xfId="0" applyFill="1" applyBorder="1" applyAlignment="1" applyProtection="1">
      <alignment horizontal="right"/>
    </xf>
    <xf numFmtId="0" fontId="0" fillId="10" borderId="22" xfId="0" applyFill="1" applyBorder="1" applyAlignment="1" applyProtection="1">
      <alignment horizontal="center"/>
    </xf>
    <xf numFmtId="9" fontId="0" fillId="2" borderId="0" xfId="0" applyNumberFormat="1" applyFill="1" applyBorder="1" applyAlignment="1" applyProtection="1">
      <alignment horizontal="center"/>
    </xf>
    <xf numFmtId="0" fontId="0" fillId="10" borderId="24" xfId="0" applyFill="1" applyBorder="1" applyAlignment="1" applyProtection="1">
      <alignment horizontal="center"/>
    </xf>
    <xf numFmtId="9" fontId="15" fillId="2" borderId="0" xfId="0" applyNumberFormat="1" applyFont="1" applyFill="1" applyBorder="1" applyAlignment="1" applyProtection="1">
      <alignment horizontal="left"/>
    </xf>
    <xf numFmtId="0" fontId="0" fillId="6" borderId="0" xfId="0" applyFill="1" applyBorder="1" applyAlignment="1" applyProtection="1">
      <alignment horizontal="right"/>
    </xf>
    <xf numFmtId="0" fontId="0" fillId="6" borderId="5" xfId="0" applyFill="1" applyBorder="1" applyProtection="1"/>
    <xf numFmtId="0" fontId="0" fillId="6" borderId="1" xfId="0" applyFill="1" applyBorder="1" applyAlignment="1" applyProtection="1">
      <alignment horizontal="center"/>
    </xf>
    <xf numFmtId="0" fontId="13" fillId="0" borderId="0" xfId="0" applyFont="1" applyBorder="1" applyProtection="1"/>
    <xf numFmtId="0" fontId="13" fillId="2" borderId="0" xfId="0" applyFont="1" applyFill="1" applyBorder="1" applyAlignment="1" applyProtection="1">
      <alignment horizontal="right"/>
    </xf>
    <xf numFmtId="1" fontId="8" fillId="2" borderId="0" xfId="0" applyNumberFormat="1" applyFont="1" applyFill="1" applyBorder="1" applyAlignment="1" applyProtection="1">
      <alignment horizontal="center"/>
    </xf>
    <xf numFmtId="1" fontId="15" fillId="2" borderId="0" xfId="0" applyNumberFormat="1" applyFont="1" applyFill="1" applyBorder="1" applyAlignment="1" applyProtection="1">
      <alignment horizontal="center"/>
    </xf>
    <xf numFmtId="0" fontId="2" fillId="10" borderId="11" xfId="0" applyFont="1" applyFill="1" applyBorder="1" applyAlignment="1" applyProtection="1">
      <alignment horizontal="center"/>
    </xf>
    <xf numFmtId="0" fontId="0" fillId="6" borderId="0" xfId="0" applyFill="1" applyProtection="1"/>
    <xf numFmtId="0" fontId="14" fillId="9" borderId="15" xfId="0" applyFont="1" applyFill="1" applyBorder="1" applyProtection="1"/>
    <xf numFmtId="0" fontId="0" fillId="9" borderId="8" xfId="0" applyFill="1" applyBorder="1" applyProtection="1"/>
    <xf numFmtId="0" fontId="0" fillId="9" borderId="17" xfId="0" applyFill="1" applyBorder="1" applyProtection="1"/>
    <xf numFmtId="0" fontId="16" fillId="2" borderId="0" xfId="0" applyFont="1" applyFill="1" applyBorder="1" applyProtection="1"/>
    <xf numFmtId="0" fontId="11" fillId="9" borderId="15" xfId="0" applyFont="1" applyFill="1" applyBorder="1" applyProtection="1"/>
    <xf numFmtId="0" fontId="11" fillId="6" borderId="0" xfId="0" applyFont="1" applyFill="1" applyBorder="1" applyProtection="1"/>
    <xf numFmtId="2" fontId="21" fillId="11" borderId="11" xfId="0" applyNumberFormat="1" applyFont="1" applyFill="1" applyBorder="1" applyAlignment="1" applyProtection="1">
      <alignment horizontal="center"/>
    </xf>
    <xf numFmtId="2" fontId="14" fillId="13" borderId="8" xfId="0" applyNumberFormat="1" applyFont="1" applyFill="1" applyBorder="1" applyAlignment="1" applyProtection="1">
      <alignment horizontal="center"/>
    </xf>
    <xf numFmtId="0" fontId="0" fillId="13" borderId="17" xfId="0" applyFill="1" applyBorder="1" applyProtection="1"/>
    <xf numFmtId="10" fontId="4" fillId="16" borderId="11" xfId="0" applyNumberFormat="1" applyFont="1" applyFill="1" applyBorder="1" applyAlignment="1" applyProtection="1">
      <alignment horizontal="center"/>
      <protection locked="0"/>
    </xf>
    <xf numFmtId="2" fontId="14" fillId="17" borderId="11" xfId="0" applyNumberFormat="1" applyFont="1" applyFill="1" applyBorder="1" applyAlignment="1">
      <alignment horizontal="center"/>
    </xf>
    <xf numFmtId="2" fontId="4" fillId="17" borderId="11" xfId="0" applyNumberFormat="1" applyFont="1" applyFill="1" applyBorder="1" applyAlignment="1">
      <alignment horizontal="center"/>
    </xf>
    <xf numFmtId="2" fontId="5" fillId="18" borderId="11" xfId="0" applyNumberFormat="1" applyFont="1" applyFill="1" applyBorder="1" applyAlignment="1">
      <alignment horizontal="center"/>
    </xf>
    <xf numFmtId="0" fontId="0" fillId="19" borderId="10" xfId="0" applyFill="1" applyBorder="1"/>
    <xf numFmtId="0" fontId="0" fillId="19" borderId="7" xfId="0" applyFill="1" applyBorder="1"/>
    <xf numFmtId="0" fontId="0" fillId="19" borderId="9" xfId="0" applyFill="1" applyBorder="1"/>
    <xf numFmtId="0" fontId="4" fillId="19" borderId="3" xfId="0" applyFont="1" applyFill="1" applyBorder="1"/>
    <xf numFmtId="0" fontId="0" fillId="19" borderId="0" xfId="0" applyFill="1" applyBorder="1"/>
    <xf numFmtId="0" fontId="0" fillId="19" borderId="4" xfId="0" applyFill="1" applyBorder="1"/>
    <xf numFmtId="0" fontId="4" fillId="19" borderId="15" xfId="0" applyFont="1" applyFill="1" applyBorder="1" applyAlignment="1">
      <alignment horizontal="center"/>
    </xf>
    <xf numFmtId="0" fontId="0" fillId="19" borderId="3" xfId="0" applyFill="1" applyBorder="1"/>
    <xf numFmtId="2" fontId="4" fillId="19" borderId="11" xfId="0" applyNumberFormat="1" applyFont="1" applyFill="1" applyBorder="1" applyAlignment="1">
      <alignment horizontal="center"/>
    </xf>
    <xf numFmtId="0" fontId="0" fillId="19" borderId="0" xfId="0" applyFill="1" applyBorder="1" applyAlignment="1">
      <alignment horizontal="right"/>
    </xf>
    <xf numFmtId="2" fontId="20" fillId="19" borderId="29" xfId="0" applyNumberFormat="1" applyFont="1" applyFill="1" applyBorder="1" applyAlignment="1">
      <alignment horizontal="center"/>
    </xf>
    <xf numFmtId="0" fontId="14" fillId="19" borderId="0" xfId="0" applyFont="1" applyFill="1" applyBorder="1"/>
    <xf numFmtId="0" fontId="20" fillId="19" borderId="3" xfId="0" applyFont="1" applyFill="1" applyBorder="1"/>
    <xf numFmtId="0" fontId="20" fillId="19" borderId="0" xfId="0" applyFont="1" applyFill="1" applyBorder="1"/>
    <xf numFmtId="2" fontId="0" fillId="19" borderId="0" xfId="0" applyNumberFormat="1" applyFill="1" applyBorder="1" applyAlignment="1">
      <alignment horizontal="center"/>
    </xf>
    <xf numFmtId="2" fontId="0" fillId="19" borderId="29" xfId="0" applyNumberFormat="1" applyFill="1" applyBorder="1" applyAlignment="1">
      <alignment horizontal="center"/>
    </xf>
    <xf numFmtId="0" fontId="14" fillId="19" borderId="3" xfId="0" applyFont="1" applyFill="1" applyBorder="1" applyAlignment="1">
      <alignment horizontal="right"/>
    </xf>
    <xf numFmtId="0" fontId="14" fillId="19" borderId="0" xfId="0" applyFont="1" applyFill="1" applyBorder="1" applyAlignment="1">
      <alignment horizontal="right"/>
    </xf>
    <xf numFmtId="2" fontId="4" fillId="19" borderId="0" xfId="0" applyNumberFormat="1" applyFont="1" applyFill="1" applyBorder="1" applyAlignment="1">
      <alignment horizontal="center"/>
    </xf>
    <xf numFmtId="0" fontId="0" fillId="19" borderId="15" xfId="0" applyFill="1" applyBorder="1"/>
    <xf numFmtId="0" fontId="14" fillId="19" borderId="17" xfId="0" applyFont="1" applyFill="1" applyBorder="1" applyAlignment="1">
      <alignment horizontal="right"/>
    </xf>
    <xf numFmtId="0" fontId="0" fillId="19" borderId="13" xfId="0" applyFill="1" applyBorder="1"/>
    <xf numFmtId="0" fontId="0" fillId="19" borderId="5" xfId="0" applyFill="1" applyBorder="1"/>
    <xf numFmtId="0" fontId="0" fillId="19" borderId="6" xfId="0" applyFill="1" applyBorder="1"/>
    <xf numFmtId="0" fontId="8" fillId="9" borderId="8" xfId="0" applyFont="1" applyFill="1" applyBorder="1" applyProtection="1"/>
    <xf numFmtId="0" fontId="8" fillId="9" borderId="17" xfId="0" applyFont="1" applyFill="1" applyBorder="1" applyProtection="1"/>
    <xf numFmtId="0" fontId="2" fillId="10" borderId="10" xfId="0" applyFont="1" applyFill="1" applyBorder="1" applyProtection="1"/>
    <xf numFmtId="0" fontId="3" fillId="2" borderId="14" xfId="0" applyFont="1" applyFill="1" applyBorder="1" applyAlignment="1" applyProtection="1">
      <alignment horizontal="left"/>
    </xf>
    <xf numFmtId="49" fontId="6" fillId="6" borderId="1" xfId="5" applyFont="1" applyBorder="1" applyAlignment="1" applyProtection="1">
      <alignment horizontal="center" wrapText="1"/>
    </xf>
    <xf numFmtId="49" fontId="6" fillId="6" borderId="0" xfId="5" applyFont="1" applyBorder="1" applyAlignment="1" applyProtection="1">
      <alignment horizontal="center" wrapText="1"/>
    </xf>
    <xf numFmtId="10" fontId="6" fillId="6" borderId="0" xfId="5" applyNumberFormat="1" applyFont="1" applyBorder="1" applyAlignment="1" applyProtection="1">
      <alignment horizontal="center" wrapText="1"/>
    </xf>
    <xf numFmtId="0" fontId="10" fillId="2" borderId="5" xfId="0" applyFont="1" applyFill="1" applyBorder="1" applyProtection="1"/>
    <xf numFmtId="0" fontId="3" fillId="6" borderId="1" xfId="0" applyFont="1" applyFill="1" applyBorder="1" applyAlignment="1" applyProtection="1">
      <alignment horizontal="center"/>
    </xf>
    <xf numFmtId="49" fontId="3" fillId="6" borderId="1" xfId="5" applyFont="1" applyBorder="1" applyAlignment="1" applyProtection="1">
      <alignment horizontal="center" wrapText="1"/>
    </xf>
    <xf numFmtId="0" fontId="8" fillId="10" borderId="1" xfId="0" applyFont="1" applyFill="1" applyBorder="1" applyAlignment="1" applyProtection="1">
      <alignment horizontal="center"/>
    </xf>
    <xf numFmtId="9" fontId="8" fillId="10" borderId="1" xfId="0" applyNumberFormat="1" applyFont="1" applyFill="1" applyBorder="1" applyAlignment="1" applyProtection="1">
      <alignment horizontal="center"/>
    </xf>
    <xf numFmtId="0" fontId="13" fillId="10" borderId="1" xfId="0" applyFont="1" applyFill="1" applyBorder="1" applyAlignment="1" applyProtection="1">
      <alignment horizontal="center"/>
    </xf>
    <xf numFmtId="9" fontId="13" fillId="10" borderId="1" xfId="0" applyNumberFormat="1" applyFont="1" applyFill="1" applyBorder="1" applyAlignment="1" applyProtection="1">
      <alignment horizontal="center"/>
    </xf>
    <xf numFmtId="49" fontId="3" fillId="0" borderId="1" xfId="5" applyFont="1" applyFill="1" applyBorder="1" applyAlignment="1" applyProtection="1">
      <alignment horizontal="center" wrapText="1"/>
    </xf>
    <xf numFmtId="0" fontId="8" fillId="10" borderId="1" xfId="0" applyFont="1" applyFill="1" applyBorder="1" applyAlignment="1" applyProtection="1">
      <alignment horizontal="right"/>
    </xf>
    <xf numFmtId="0" fontId="6" fillId="2" borderId="0" xfId="0" applyFont="1" applyFill="1" applyBorder="1" applyAlignment="1" applyProtection="1">
      <alignment horizontal="center"/>
    </xf>
    <xf numFmtId="9" fontId="0" fillId="10" borderId="1" xfId="0" applyNumberFormat="1" applyFill="1" applyBorder="1" applyAlignment="1" applyProtection="1">
      <alignment horizontal="left"/>
    </xf>
    <xf numFmtId="0" fontId="3" fillId="6" borderId="29" xfId="0" applyFont="1" applyFill="1" applyBorder="1" applyAlignment="1" applyProtection="1">
      <alignment horizontal="center"/>
    </xf>
    <xf numFmtId="0" fontId="30" fillId="6" borderId="0" xfId="4" applyFill="1" applyBorder="1" applyProtection="1">
      <alignment horizontal="center"/>
    </xf>
    <xf numFmtId="0" fontId="6" fillId="15" borderId="11" xfId="0" applyFont="1" applyFill="1" applyBorder="1" applyAlignment="1" applyProtection="1">
      <alignment horizontal="center"/>
    </xf>
    <xf numFmtId="0" fontId="6" fillId="15" borderId="28" xfId="0" applyFont="1" applyFill="1" applyBorder="1" applyAlignment="1" applyProtection="1">
      <alignment horizontal="center"/>
    </xf>
    <xf numFmtId="2" fontId="14" fillId="11" borderId="17" xfId="0" applyNumberFormat="1" applyFont="1" applyFill="1" applyBorder="1" applyAlignment="1" applyProtection="1">
      <alignment horizontal="center"/>
    </xf>
    <xf numFmtId="0" fontId="4" fillId="2" borderId="7" xfId="0" applyFont="1" applyFill="1" applyBorder="1" applyAlignment="1" applyProtection="1">
      <alignment horizontal="center"/>
    </xf>
    <xf numFmtId="0" fontId="13" fillId="6" borderId="0" xfId="0" applyFont="1" applyFill="1" applyBorder="1" applyAlignment="1" applyProtection="1">
      <alignment horizontal="center"/>
    </xf>
    <xf numFmtId="1" fontId="0" fillId="6" borderId="0" xfId="0" applyNumberFormat="1" applyFill="1" applyBorder="1" applyAlignment="1" applyProtection="1">
      <alignment horizontal="center"/>
    </xf>
    <xf numFmtId="2" fontId="11" fillId="6" borderId="11" xfId="0" applyNumberFormat="1" applyFont="1" applyFill="1" applyBorder="1" applyAlignment="1" applyProtection="1">
      <alignment horizontal="center"/>
    </xf>
    <xf numFmtId="0" fontId="0" fillId="2" borderId="5" xfId="0" applyFill="1" applyBorder="1" applyProtection="1"/>
    <xf numFmtId="0" fontId="4" fillId="6" borderId="7" xfId="0" applyFont="1" applyFill="1" applyBorder="1" applyAlignment="1" applyProtection="1">
      <alignment horizontal="center"/>
    </xf>
    <xf numFmtId="0" fontId="0" fillId="6" borderId="7" xfId="0" applyFill="1" applyBorder="1" applyProtection="1"/>
    <xf numFmtId="0" fontId="11" fillId="6" borderId="0" xfId="0" applyFont="1" applyFill="1" applyBorder="1" applyAlignment="1" applyProtection="1">
      <alignment horizontal="left"/>
    </xf>
    <xf numFmtId="0" fontId="11" fillId="6" borderId="0" xfId="0" applyFont="1" applyFill="1" applyBorder="1" applyAlignment="1" applyProtection="1">
      <alignment horizontal="right"/>
    </xf>
    <xf numFmtId="1" fontId="11" fillId="6" borderId="0" xfId="0" applyNumberFormat="1" applyFont="1" applyFill="1" applyBorder="1" applyAlignment="1" applyProtection="1">
      <alignment horizontal="center"/>
    </xf>
    <xf numFmtId="0" fontId="6" fillId="6" borderId="0" xfId="0" applyFont="1" applyFill="1" applyBorder="1" applyProtection="1"/>
    <xf numFmtId="0" fontId="8" fillId="6" borderId="11" xfId="0" applyFont="1" applyFill="1" applyBorder="1" applyAlignment="1" applyProtection="1">
      <alignment horizontal="right"/>
    </xf>
    <xf numFmtId="9" fontId="6" fillId="6" borderId="0" xfId="0" applyNumberFormat="1" applyFont="1" applyFill="1" applyBorder="1" applyAlignment="1" applyProtection="1">
      <alignment horizontal="center"/>
    </xf>
    <xf numFmtId="1" fontId="8" fillId="2" borderId="7" xfId="0" applyNumberFormat="1" applyFont="1" applyFill="1" applyBorder="1" applyAlignment="1" applyProtection="1">
      <alignment horizontal="center"/>
    </xf>
    <xf numFmtId="1" fontId="14" fillId="13" borderId="8" xfId="0" applyNumberFormat="1" applyFont="1" applyFill="1" applyBorder="1" applyAlignment="1" applyProtection="1">
      <alignment horizontal="center"/>
    </xf>
    <xf numFmtId="49" fontId="6" fillId="6" borderId="1" xfId="5" applyFont="1" applyBorder="1" applyAlignment="1" applyProtection="1">
      <alignment horizontal="center" wrapText="1"/>
      <protection locked="0"/>
    </xf>
    <xf numFmtId="10" fontId="6" fillId="6" borderId="1" xfId="5" applyNumberFormat="1" applyFont="1" applyBorder="1" applyAlignment="1" applyProtection="1">
      <alignment horizontal="center" wrapText="1"/>
      <protection locked="0"/>
    </xf>
    <xf numFmtId="10" fontId="8" fillId="6" borderId="1" xfId="0" applyNumberFormat="1" applyFont="1" applyFill="1" applyBorder="1" applyAlignment="1" applyProtection="1">
      <alignment horizontal="center"/>
      <protection locked="0"/>
    </xf>
    <xf numFmtId="0" fontId="30" fillId="6" borderId="1" xfId="4" applyFill="1" applyBorder="1" applyProtection="1">
      <alignment horizontal="center"/>
      <protection locked="0"/>
    </xf>
    <xf numFmtId="2" fontId="0" fillId="6" borderId="1" xfId="0" applyNumberFormat="1" applyFill="1" applyBorder="1" applyAlignment="1" applyProtection="1">
      <alignment horizontal="center"/>
      <protection locked="0"/>
    </xf>
    <xf numFmtId="0" fontId="0" fillId="6" borderId="56" xfId="0" applyFill="1" applyBorder="1" applyAlignment="1" applyProtection="1">
      <alignment horizontal="center" wrapText="1"/>
      <protection locked="0"/>
    </xf>
    <xf numFmtId="0" fontId="3" fillId="6" borderId="1" xfId="0" applyFont="1" applyFill="1" applyBorder="1" applyAlignment="1" applyProtection="1">
      <alignment horizontal="right" wrapText="1"/>
      <protection locked="0"/>
    </xf>
    <xf numFmtId="0" fontId="3" fillId="6" borderId="27" xfId="0" applyFont="1" applyFill="1" applyBorder="1" applyAlignment="1" applyProtection="1">
      <alignment horizontal="center"/>
      <protection locked="0"/>
    </xf>
    <xf numFmtId="0" fontId="31" fillId="6" borderId="1" xfId="0" applyFont="1" applyFill="1" applyBorder="1" applyAlignment="1" applyProtection="1">
      <alignment horizontal="right"/>
      <protection locked="0"/>
    </xf>
    <xf numFmtId="0" fontId="0" fillId="2" borderId="1" xfId="0" applyFill="1" applyBorder="1" applyProtection="1">
      <protection locked="0"/>
    </xf>
    <xf numFmtId="0" fontId="0" fillId="6" borderId="57" xfId="0" applyFill="1" applyBorder="1" applyAlignment="1" applyProtection="1">
      <alignment horizontal="center"/>
      <protection locked="0"/>
    </xf>
    <xf numFmtId="0" fontId="20" fillId="2" borderId="16" xfId="0" applyFont="1" applyFill="1" applyBorder="1" applyAlignment="1" applyProtection="1">
      <alignment horizontal="center"/>
      <protection locked="0"/>
    </xf>
    <xf numFmtId="0" fontId="20" fillId="2" borderId="1" xfId="0" applyFont="1" applyFill="1" applyBorder="1" applyAlignment="1" applyProtection="1">
      <alignment horizontal="center"/>
      <protection locked="0"/>
    </xf>
    <xf numFmtId="0" fontId="8" fillId="10" borderId="49" xfId="0" applyFont="1" applyFill="1" applyBorder="1" applyProtection="1"/>
    <xf numFmtId="0" fontId="8" fillId="10" borderId="27" xfId="0" applyFont="1" applyFill="1" applyBorder="1" applyAlignment="1" applyProtection="1">
      <alignment horizontal="center"/>
    </xf>
    <xf numFmtId="0" fontId="8" fillId="10" borderId="18" xfId="0" applyFont="1" applyFill="1" applyBorder="1" applyAlignment="1" applyProtection="1">
      <alignment horizontal="right"/>
    </xf>
    <xf numFmtId="0" fontId="8" fillId="10" borderId="34" xfId="0" applyFont="1" applyFill="1" applyBorder="1" applyAlignment="1" applyProtection="1">
      <alignment horizontal="right"/>
    </xf>
    <xf numFmtId="0" fontId="6" fillId="2" borderId="0" xfId="0" applyFont="1" applyFill="1" applyBorder="1" applyProtection="1"/>
    <xf numFmtId="0" fontId="2" fillId="2" borderId="11" xfId="0" applyFont="1" applyFill="1" applyBorder="1" applyAlignment="1" applyProtection="1">
      <alignment horizontal="center"/>
    </xf>
    <xf numFmtId="0" fontId="8" fillId="2" borderId="27" xfId="0" applyFont="1" applyFill="1" applyBorder="1" applyAlignment="1" applyProtection="1">
      <alignment horizontal="center"/>
      <protection locked="0"/>
    </xf>
    <xf numFmtId="0" fontId="6" fillId="2" borderId="11" xfId="10" applyFont="1" applyFill="1" applyBorder="1" applyAlignment="1" applyProtection="1">
      <alignment horizontal="center"/>
    </xf>
    <xf numFmtId="0" fontId="19" fillId="2" borderId="0" xfId="0" applyFont="1" applyFill="1" applyBorder="1" applyProtection="1"/>
    <xf numFmtId="0" fontId="4" fillId="19" borderId="11" xfId="0" applyFont="1" applyFill="1" applyBorder="1" applyAlignment="1">
      <alignment horizontal="center"/>
    </xf>
    <xf numFmtId="0" fontId="14" fillId="19" borderId="0" xfId="0" applyFont="1" applyFill="1" applyBorder="1" applyAlignment="1">
      <alignment horizontal="center"/>
    </xf>
    <xf numFmtId="49" fontId="6" fillId="6" borderId="1" xfId="5" applyFont="1" applyBorder="1" applyAlignment="1" applyProtection="1">
      <alignment wrapText="1"/>
      <protection locked="0"/>
    </xf>
    <xf numFmtId="0" fontId="8" fillId="0" borderId="1" xfId="0" applyFont="1" applyBorder="1" applyAlignment="1" applyProtection="1">
      <alignment horizontal="right"/>
      <protection locked="0"/>
    </xf>
    <xf numFmtId="0" fontId="36" fillId="2" borderId="14" xfId="0" applyFont="1" applyFill="1" applyBorder="1" applyAlignment="1" applyProtection="1">
      <alignment horizontal="center"/>
    </xf>
    <xf numFmtId="0" fontId="36" fillId="2" borderId="0" xfId="0" applyFont="1" applyFill="1" applyBorder="1" applyAlignment="1" applyProtection="1">
      <alignment horizontal="center"/>
    </xf>
    <xf numFmtId="0" fontId="37" fillId="2" borderId="0" xfId="0" applyFont="1" applyFill="1" applyBorder="1" applyAlignment="1" applyProtection="1">
      <alignment horizontal="center"/>
    </xf>
    <xf numFmtId="0" fontId="37" fillId="2" borderId="0" xfId="0" applyFont="1" applyFill="1" applyBorder="1" applyAlignment="1" applyProtection="1">
      <alignment horizontal="left"/>
    </xf>
    <xf numFmtId="0" fontId="37" fillId="6" borderId="0" xfId="0" applyFont="1" applyFill="1" applyBorder="1" applyAlignment="1" applyProtection="1">
      <alignment horizontal="center"/>
    </xf>
    <xf numFmtId="0" fontId="38" fillId="6" borderId="0" xfId="0" applyFont="1" applyFill="1" applyBorder="1" applyAlignment="1" applyProtection="1">
      <alignment horizontal="left"/>
    </xf>
    <xf numFmtId="0" fontId="41" fillId="2" borderId="0" xfId="0" applyFont="1" applyFill="1" applyBorder="1" applyProtection="1"/>
    <xf numFmtId="0" fontId="41" fillId="2" borderId="0" xfId="0" applyFont="1" applyFill="1" applyBorder="1" applyAlignment="1" applyProtection="1">
      <alignment horizontal="center"/>
    </xf>
    <xf numFmtId="0" fontId="43" fillId="2" borderId="0" xfId="0" applyFont="1" applyFill="1" applyBorder="1" applyProtection="1"/>
    <xf numFmtId="0" fontId="44" fillId="2" borderId="0" xfId="0" applyFont="1" applyFill="1" applyBorder="1" applyProtection="1"/>
    <xf numFmtId="0" fontId="42" fillId="2" borderId="0" xfId="0" applyFont="1" applyFill="1" applyBorder="1" applyAlignment="1" applyProtection="1">
      <alignment horizontal="center"/>
    </xf>
    <xf numFmtId="0" fontId="6" fillId="2" borderId="1" xfId="0" applyFont="1" applyFill="1" applyBorder="1" applyAlignment="1" applyProtection="1">
      <alignment horizontal="left" wrapText="1"/>
      <protection locked="0"/>
    </xf>
    <xf numFmtId="0" fontId="8" fillId="2" borderId="0" xfId="0" applyFont="1" applyFill="1" applyBorder="1" applyAlignment="1" applyProtection="1">
      <alignment horizontal="left"/>
    </xf>
    <xf numFmtId="0" fontId="1" fillId="2" borderId="1" xfId="0" applyFont="1" applyFill="1" applyBorder="1" applyAlignment="1" applyProtection="1">
      <alignment horizontal="right"/>
      <protection locked="0"/>
    </xf>
    <xf numFmtId="0" fontId="1" fillId="2" borderId="0" xfId="0" applyFont="1" applyFill="1" applyBorder="1" applyAlignment="1" applyProtection="1">
      <alignment horizontal="center"/>
    </xf>
    <xf numFmtId="0" fontId="2" fillId="0" borderId="0" xfId="0" applyFont="1" applyFill="1" applyBorder="1" applyProtection="1"/>
    <xf numFmtId="0" fontId="1" fillId="2" borderId="1" xfId="0" applyFont="1" applyFill="1" applyBorder="1" applyAlignment="1" applyProtection="1">
      <alignment horizontal="center"/>
    </xf>
    <xf numFmtId="0" fontId="1" fillId="2" borderId="47" xfId="0" applyFont="1" applyFill="1" applyBorder="1" applyProtection="1">
      <protection locked="0"/>
    </xf>
    <xf numFmtId="0" fontId="1" fillId="6" borderId="12" xfId="0" applyFont="1" applyFill="1" applyBorder="1" applyProtection="1">
      <protection locked="0"/>
    </xf>
    <xf numFmtId="0" fontId="8" fillId="0" borderId="0" xfId="0" applyFont="1" applyFill="1" applyBorder="1" applyProtection="1"/>
    <xf numFmtId="0" fontId="1" fillId="6" borderId="1" xfId="0" applyFont="1" applyFill="1" applyBorder="1" applyAlignment="1" applyProtection="1">
      <alignment horizontal="right"/>
      <protection locked="0"/>
    </xf>
    <xf numFmtId="0" fontId="1" fillId="2" borderId="7" xfId="0" applyFont="1" applyFill="1" applyBorder="1" applyAlignment="1" applyProtection="1">
      <alignment horizontal="center"/>
    </xf>
    <xf numFmtId="0" fontId="3" fillId="0" borderId="0" xfId="0" applyFont="1"/>
    <xf numFmtId="0" fontId="1" fillId="0" borderId="7" xfId="0" applyFont="1" applyBorder="1" applyAlignment="1" applyProtection="1">
      <alignment horizontal="center"/>
    </xf>
    <xf numFmtId="0" fontId="31" fillId="6" borderId="1" xfId="0" applyFont="1" applyFill="1" applyBorder="1" applyAlignment="1" applyProtection="1">
      <alignment horizontal="left"/>
      <protection locked="0"/>
    </xf>
    <xf numFmtId="0" fontId="1" fillId="2" borderId="1" xfId="0" applyFont="1" applyFill="1" applyBorder="1" applyProtection="1">
      <protection locked="0"/>
    </xf>
    <xf numFmtId="0" fontId="6" fillId="6" borderId="1" xfId="0" applyFont="1" applyFill="1" applyBorder="1" applyAlignment="1" applyProtection="1">
      <alignment horizontal="left"/>
      <protection locked="0"/>
    </xf>
    <xf numFmtId="0" fontId="6" fillId="6" borderId="18" xfId="0" applyFont="1" applyFill="1" applyBorder="1" applyAlignment="1" applyProtection="1">
      <alignment horizontal="left"/>
      <protection locked="0"/>
    </xf>
    <xf numFmtId="0" fontId="1" fillId="6" borderId="1" xfId="0" applyFont="1" applyFill="1" applyBorder="1" applyProtection="1">
      <protection locked="0"/>
    </xf>
    <xf numFmtId="0" fontId="3" fillId="10" borderId="21" xfId="0" applyFont="1" applyFill="1" applyBorder="1" applyAlignment="1" applyProtection="1">
      <alignment horizontal="right"/>
    </xf>
    <xf numFmtId="0" fontId="3" fillId="10" borderId="19" xfId="0" applyFont="1" applyFill="1" applyBorder="1" applyAlignment="1" applyProtection="1">
      <alignment horizontal="right"/>
    </xf>
    <xf numFmtId="0" fontId="3" fillId="10" borderId="23" xfId="0" applyFont="1" applyFill="1" applyBorder="1" applyAlignment="1" applyProtection="1">
      <alignment horizontal="right"/>
    </xf>
    <xf numFmtId="0" fontId="13" fillId="6" borderId="60" xfId="0" applyFont="1" applyFill="1" applyBorder="1" applyAlignment="1" applyProtection="1">
      <alignment horizontal="center"/>
    </xf>
    <xf numFmtId="0" fontId="0" fillId="2" borderId="64" xfId="0" applyFill="1" applyBorder="1" applyProtection="1"/>
    <xf numFmtId="1" fontId="8" fillId="6" borderId="44" xfId="0" applyNumberFormat="1" applyFont="1" applyFill="1" applyBorder="1" applyAlignment="1" applyProtection="1">
      <alignment horizontal="center"/>
    </xf>
    <xf numFmtId="0" fontId="1" fillId="6" borderId="18" xfId="0" applyFont="1" applyFill="1" applyBorder="1" applyProtection="1">
      <protection locked="0"/>
    </xf>
    <xf numFmtId="0" fontId="3" fillId="10" borderId="1" xfId="0" applyFont="1" applyFill="1" applyBorder="1" applyAlignment="1" applyProtection="1">
      <alignment horizontal="right"/>
    </xf>
    <xf numFmtId="0" fontId="1" fillId="6" borderId="1" xfId="0" applyFont="1" applyFill="1" applyBorder="1" applyAlignment="1" applyProtection="1">
      <alignment horizontal="left"/>
      <protection locked="0"/>
    </xf>
    <xf numFmtId="0" fontId="0" fillId="6" borderId="1" xfId="0" applyFill="1" applyBorder="1" applyAlignment="1" applyProtection="1">
      <alignment horizontal="left"/>
      <protection locked="0"/>
    </xf>
    <xf numFmtId="0" fontId="13" fillId="6" borderId="1" xfId="0" applyFont="1" applyFill="1" applyBorder="1" applyAlignment="1" applyProtection="1">
      <alignment horizontal="left"/>
      <protection locked="0"/>
    </xf>
    <xf numFmtId="0" fontId="0" fillId="0" borderId="1" xfId="0" applyBorder="1" applyAlignment="1" applyProtection="1">
      <alignment horizontal="right"/>
      <protection locked="0"/>
    </xf>
    <xf numFmtId="0" fontId="1" fillId="2" borderId="1" xfId="0" applyFont="1" applyFill="1" applyBorder="1" applyAlignment="1" applyProtection="1">
      <alignment horizontal="center"/>
      <protection locked="0"/>
    </xf>
    <xf numFmtId="0" fontId="0" fillId="2" borderId="0" xfId="0" applyFill="1" applyProtection="1"/>
    <xf numFmtId="0" fontId="8" fillId="6" borderId="29" xfId="0" applyFont="1" applyFill="1" applyBorder="1" applyAlignment="1" applyProtection="1">
      <alignment horizontal="center"/>
    </xf>
    <xf numFmtId="0" fontId="8" fillId="6" borderId="29" xfId="0" applyFont="1" applyFill="1" applyBorder="1" applyProtection="1"/>
    <xf numFmtId="164" fontId="8" fillId="6" borderId="1" xfId="0" applyNumberFormat="1" applyFont="1" applyFill="1" applyBorder="1" applyAlignment="1" applyProtection="1">
      <alignment horizontal="center"/>
      <protection locked="0"/>
    </xf>
    <xf numFmtId="0" fontId="13" fillId="2" borderId="46" xfId="0" applyFont="1" applyFill="1" applyBorder="1" applyAlignment="1" applyProtection="1">
      <alignment horizontal="right"/>
    </xf>
    <xf numFmtId="0" fontId="11" fillId="6" borderId="46" xfId="0" applyFont="1" applyFill="1" applyBorder="1" applyAlignment="1" applyProtection="1">
      <alignment horizontal="center"/>
    </xf>
    <xf numFmtId="0" fontId="1" fillId="0" borderId="46" xfId="0" applyFont="1" applyBorder="1" applyAlignment="1" applyProtection="1">
      <alignment horizontal="center"/>
    </xf>
    <xf numFmtId="0" fontId="3" fillId="6" borderId="46" xfId="0" applyFont="1" applyFill="1" applyBorder="1" applyAlignment="1" applyProtection="1">
      <alignment horizontal="center"/>
    </xf>
    <xf numFmtId="0" fontId="8" fillId="6" borderId="46" xfId="0" applyFont="1" applyFill="1" applyBorder="1" applyAlignment="1" applyProtection="1">
      <alignment horizontal="center"/>
    </xf>
    <xf numFmtId="0" fontId="39" fillId="0" borderId="46" xfId="0" applyFont="1" applyBorder="1" applyAlignment="1" applyProtection="1">
      <alignment horizontal="center"/>
    </xf>
    <xf numFmtId="0" fontId="36" fillId="6" borderId="46" xfId="0" applyFont="1" applyFill="1" applyBorder="1" applyAlignment="1" applyProtection="1">
      <alignment horizontal="center"/>
    </xf>
    <xf numFmtId="0" fontId="36" fillId="6" borderId="7" xfId="0" applyFont="1" applyFill="1" applyBorder="1" applyAlignment="1" applyProtection="1">
      <alignment horizontal="center"/>
    </xf>
    <xf numFmtId="0" fontId="37" fillId="6" borderId="46" xfId="0" applyFont="1" applyFill="1" applyBorder="1" applyAlignment="1" applyProtection="1">
      <alignment horizontal="center"/>
    </xf>
    <xf numFmtId="0" fontId="26" fillId="6" borderId="9" xfId="0" applyFont="1" applyFill="1" applyBorder="1" applyProtection="1"/>
    <xf numFmtId="0" fontId="0" fillId="14" borderId="5" xfId="0" applyFill="1" applyBorder="1" applyProtection="1"/>
    <xf numFmtId="0" fontId="0" fillId="14" borderId="6" xfId="0" applyFill="1" applyBorder="1" applyProtection="1"/>
    <xf numFmtId="0" fontId="0" fillId="2" borderId="0" xfId="0" applyFill="1" applyBorder="1" applyAlignment="1" applyProtection="1">
      <alignment wrapText="1"/>
    </xf>
    <xf numFmtId="0" fontId="2" fillId="14" borderId="15" xfId="0" applyFont="1" applyFill="1" applyBorder="1" applyProtection="1"/>
    <xf numFmtId="0" fontId="8" fillId="14" borderId="8" xfId="0" applyFont="1" applyFill="1" applyBorder="1" applyProtection="1"/>
    <xf numFmtId="0" fontId="0" fillId="14" borderId="17" xfId="0" applyFill="1" applyBorder="1" applyProtection="1"/>
    <xf numFmtId="0" fontId="15" fillId="2" borderId="0" xfId="0" applyFont="1" applyFill="1" applyBorder="1" applyAlignment="1" applyProtection="1">
      <alignment horizontal="center"/>
    </xf>
    <xf numFmtId="0" fontId="2" fillId="0" borderId="0" xfId="0" applyFont="1" applyProtection="1"/>
    <xf numFmtId="0" fontId="18" fillId="6" borderId="0" xfId="0" applyFont="1" applyFill="1" applyBorder="1" applyProtection="1"/>
    <xf numFmtId="0" fontId="10" fillId="2" borderId="7" xfId="0" applyFont="1" applyFill="1" applyBorder="1" applyProtection="1"/>
    <xf numFmtId="0" fontId="13" fillId="6" borderId="1" xfId="0" applyFont="1" applyFill="1" applyBorder="1" applyAlignment="1" applyProtection="1">
      <alignment horizontal="center"/>
    </xf>
    <xf numFmtId="0" fontId="16" fillId="7" borderId="19" xfId="0" applyFont="1" applyFill="1" applyBorder="1" applyAlignment="1" applyProtection="1">
      <alignment horizontal="right"/>
    </xf>
    <xf numFmtId="0" fontId="8" fillId="7" borderId="20" xfId="0" applyFont="1" applyFill="1" applyBorder="1" applyAlignment="1" applyProtection="1">
      <alignment horizontal="center"/>
    </xf>
    <xf numFmtId="0" fontId="16" fillId="7" borderId="23" xfId="0" applyFont="1" applyFill="1" applyBorder="1" applyAlignment="1" applyProtection="1">
      <alignment horizontal="right"/>
    </xf>
    <xf numFmtId="0" fontId="8" fillId="7" borderId="24" xfId="0" applyFont="1" applyFill="1" applyBorder="1" applyAlignment="1" applyProtection="1">
      <alignment horizontal="center"/>
    </xf>
    <xf numFmtId="0" fontId="13" fillId="7" borderId="19" xfId="0" applyFont="1" applyFill="1" applyBorder="1" applyAlignment="1" applyProtection="1">
      <alignment horizontal="center"/>
    </xf>
    <xf numFmtId="9" fontId="13" fillId="7" borderId="20" xfId="0" applyNumberFormat="1" applyFont="1" applyFill="1" applyBorder="1" applyAlignment="1" applyProtection="1">
      <alignment horizontal="center"/>
    </xf>
    <xf numFmtId="0" fontId="13" fillId="7" borderId="23" xfId="0" applyFont="1" applyFill="1" applyBorder="1" applyAlignment="1" applyProtection="1">
      <alignment horizontal="center"/>
    </xf>
    <xf numFmtId="9" fontId="13" fillId="7" borderId="24" xfId="0" applyNumberFormat="1" applyFont="1" applyFill="1" applyBorder="1" applyAlignment="1" applyProtection="1">
      <alignment horizontal="center"/>
    </xf>
    <xf numFmtId="0" fontId="16" fillId="2" borderId="0" xfId="0" applyFont="1" applyFill="1" applyBorder="1" applyAlignment="1" applyProtection="1">
      <alignment horizontal="center"/>
    </xf>
    <xf numFmtId="0" fontId="13" fillId="7" borderId="18" xfId="0" applyFont="1" applyFill="1" applyBorder="1" applyAlignment="1" applyProtection="1">
      <alignment horizontal="center"/>
    </xf>
    <xf numFmtId="0" fontId="13" fillId="7" borderId="21" xfId="0" applyFont="1" applyFill="1" applyBorder="1" applyAlignment="1" applyProtection="1">
      <alignment horizontal="right"/>
    </xf>
    <xf numFmtId="0" fontId="8" fillId="7" borderId="22" xfId="0" applyFont="1" applyFill="1" applyBorder="1" applyAlignment="1" applyProtection="1">
      <alignment horizontal="center"/>
    </xf>
    <xf numFmtId="0" fontId="8" fillId="7" borderId="19" xfId="0" applyFont="1" applyFill="1" applyBorder="1" applyAlignment="1" applyProtection="1">
      <alignment horizontal="center"/>
    </xf>
    <xf numFmtId="9" fontId="8" fillId="7" borderId="20" xfId="0" applyNumberFormat="1" applyFont="1" applyFill="1" applyBorder="1" applyAlignment="1" applyProtection="1">
      <alignment horizontal="center"/>
    </xf>
    <xf numFmtId="0" fontId="8" fillId="14" borderId="8" xfId="0" applyFont="1" applyFill="1" applyBorder="1" applyAlignment="1" applyProtection="1">
      <alignment horizontal="center"/>
    </xf>
    <xf numFmtId="0" fontId="8" fillId="10" borderId="19" xfId="0" applyFont="1" applyFill="1" applyBorder="1" applyAlignment="1" applyProtection="1">
      <alignment horizontal="right"/>
    </xf>
    <xf numFmtId="0" fontId="8" fillId="10" borderId="25" xfId="0" applyFont="1" applyFill="1" applyBorder="1" applyAlignment="1" applyProtection="1">
      <alignment horizontal="right"/>
    </xf>
    <xf numFmtId="9" fontId="15" fillId="10" borderId="26" xfId="0" applyNumberFormat="1" applyFont="1" applyFill="1" applyBorder="1" applyAlignment="1" applyProtection="1">
      <alignment horizontal="left"/>
    </xf>
    <xf numFmtId="0" fontId="1" fillId="0" borderId="0" xfId="0" applyFont="1" applyBorder="1" applyAlignment="1" applyProtection="1">
      <alignment horizontal="center"/>
    </xf>
    <xf numFmtId="0" fontId="13" fillId="6" borderId="14" xfId="0" applyFont="1" applyFill="1" applyBorder="1" applyAlignment="1" applyProtection="1">
      <alignment horizontal="center"/>
    </xf>
    <xf numFmtId="0" fontId="2" fillId="14" borderId="8" xfId="0" applyFont="1" applyFill="1" applyBorder="1" applyProtection="1"/>
    <xf numFmtId="1" fontId="13" fillId="2" borderId="0" xfId="0" applyNumberFormat="1" applyFont="1" applyFill="1" applyBorder="1" applyAlignment="1" applyProtection="1">
      <alignment horizontal="center"/>
    </xf>
    <xf numFmtId="0" fontId="13" fillId="7" borderId="11" xfId="0" applyFont="1" applyFill="1" applyBorder="1" applyAlignment="1" applyProtection="1">
      <alignment horizontal="center"/>
    </xf>
    <xf numFmtId="0" fontId="2" fillId="14" borderId="13" xfId="0" applyFont="1" applyFill="1" applyBorder="1" applyAlignment="1" applyProtection="1">
      <alignment horizontal="left"/>
    </xf>
    <xf numFmtId="1" fontId="2" fillId="9" borderId="11" xfId="0" applyNumberFormat="1" applyFont="1" applyFill="1" applyBorder="1" applyAlignment="1" applyProtection="1">
      <alignment horizontal="center"/>
    </xf>
    <xf numFmtId="0" fontId="4" fillId="2" borderId="40" xfId="0" applyFont="1" applyFill="1" applyBorder="1" applyAlignment="1" applyProtection="1">
      <alignment horizontal="center"/>
    </xf>
    <xf numFmtId="0" fontId="0" fillId="14" borderId="8" xfId="0" applyFill="1" applyBorder="1" applyProtection="1"/>
    <xf numFmtId="0" fontId="17" fillId="2" borderId="0" xfId="0" applyFont="1" applyFill="1" applyBorder="1" applyAlignment="1" applyProtection="1">
      <alignment horizontal="center" wrapText="1"/>
    </xf>
    <xf numFmtId="0" fontId="2" fillId="10" borderId="37" xfId="0" applyFont="1" applyFill="1" applyBorder="1" applyAlignment="1" applyProtection="1">
      <alignment horizontal="center" wrapText="1"/>
    </xf>
    <xf numFmtId="0" fontId="2" fillId="10" borderId="35" xfId="0" applyFont="1" applyFill="1" applyBorder="1" applyAlignment="1" applyProtection="1">
      <alignment horizontal="center" wrapText="1"/>
    </xf>
    <xf numFmtId="0" fontId="2" fillId="10" borderId="30" xfId="0" applyFont="1" applyFill="1" applyBorder="1" applyAlignment="1" applyProtection="1">
      <alignment horizontal="center" wrapText="1"/>
    </xf>
    <xf numFmtId="0" fontId="2" fillId="10" borderId="20" xfId="0" applyFont="1" applyFill="1" applyBorder="1" applyAlignment="1" applyProtection="1">
      <alignment horizontal="center" wrapText="1"/>
    </xf>
    <xf numFmtId="0" fontId="2" fillId="10" borderId="39" xfId="0" applyFont="1" applyFill="1" applyBorder="1" applyAlignment="1" applyProtection="1">
      <alignment horizontal="center" wrapText="1"/>
    </xf>
    <xf numFmtId="0" fontId="2" fillId="10" borderId="41" xfId="0" applyFont="1" applyFill="1" applyBorder="1" applyAlignment="1" applyProtection="1">
      <alignment horizontal="center" wrapText="1"/>
    </xf>
    <xf numFmtId="0" fontId="2" fillId="10" borderId="27" xfId="0" applyFont="1" applyFill="1" applyBorder="1" applyAlignment="1" applyProtection="1">
      <alignment horizontal="center" wrapText="1"/>
    </xf>
    <xf numFmtId="0" fontId="2" fillId="10" borderId="22" xfId="0" applyFont="1" applyFill="1" applyBorder="1" applyAlignment="1" applyProtection="1">
      <alignment horizontal="center" wrapText="1"/>
    </xf>
    <xf numFmtId="0" fontId="2" fillId="10" borderId="61" xfId="0" applyFont="1" applyFill="1" applyBorder="1" applyAlignment="1" applyProtection="1">
      <alignment horizontal="center" wrapText="1"/>
    </xf>
    <xf numFmtId="0" fontId="2" fillId="10" borderId="62" xfId="0" applyFont="1" applyFill="1" applyBorder="1" applyAlignment="1" applyProtection="1">
      <alignment horizontal="center" wrapText="1"/>
    </xf>
    <xf numFmtId="0" fontId="2" fillId="10" borderId="48" xfId="0" applyFont="1" applyFill="1" applyBorder="1" applyAlignment="1" applyProtection="1">
      <alignment horizontal="center" wrapText="1"/>
    </xf>
    <xf numFmtId="0" fontId="2" fillId="10" borderId="63" xfId="0" applyFont="1" applyFill="1" applyBorder="1" applyAlignment="1" applyProtection="1">
      <alignment horizontal="center" wrapText="1"/>
    </xf>
    <xf numFmtId="0" fontId="2" fillId="10" borderId="38" xfId="0" applyFont="1" applyFill="1" applyBorder="1" applyAlignment="1" applyProtection="1">
      <alignment horizontal="center" wrapText="1"/>
    </xf>
    <xf numFmtId="0" fontId="2" fillId="10" borderId="36" xfId="0" applyFont="1" applyFill="1" applyBorder="1" applyAlignment="1" applyProtection="1">
      <alignment horizontal="center" wrapText="1"/>
    </xf>
    <xf numFmtId="0" fontId="2" fillId="10" borderId="31" xfId="0" applyFont="1" applyFill="1" applyBorder="1" applyAlignment="1" applyProtection="1">
      <alignment horizontal="center" wrapText="1"/>
    </xf>
    <xf numFmtId="0" fontId="2" fillId="10" borderId="24" xfId="0" applyFont="1" applyFill="1" applyBorder="1" applyAlignment="1" applyProtection="1">
      <alignment horizontal="center" wrapText="1"/>
    </xf>
    <xf numFmtId="0" fontId="13" fillId="6" borderId="0" xfId="0" applyFont="1" applyFill="1" applyBorder="1" applyAlignment="1" applyProtection="1">
      <alignment horizontal="center" wrapText="1"/>
    </xf>
    <xf numFmtId="0" fontId="13" fillId="2" borderId="5" xfId="0" applyFont="1" applyFill="1" applyBorder="1" applyAlignment="1" applyProtection="1">
      <alignment horizontal="center" wrapText="1"/>
    </xf>
    <xf numFmtId="0" fontId="11" fillId="14" borderId="15" xfId="0" applyFont="1" applyFill="1" applyBorder="1" applyProtection="1"/>
    <xf numFmtId="0" fontId="11" fillId="14" borderId="8" xfId="0" applyFont="1" applyFill="1" applyBorder="1" applyProtection="1"/>
    <xf numFmtId="0" fontId="33" fillId="12" borderId="37" xfId="0" applyFont="1" applyFill="1" applyBorder="1" applyAlignment="1" applyProtection="1">
      <alignment horizontal="center" wrapText="1"/>
    </xf>
    <xf numFmtId="0" fontId="33" fillId="12" borderId="38" xfId="0" applyFont="1" applyFill="1" applyBorder="1" applyAlignment="1" applyProtection="1">
      <alignment horizontal="center" wrapText="1"/>
    </xf>
    <xf numFmtId="0" fontId="32" fillId="12" borderId="11" xfId="0" applyFont="1" applyFill="1" applyBorder="1" applyAlignment="1" applyProtection="1">
      <alignment horizontal="center" wrapText="1"/>
    </xf>
    <xf numFmtId="0" fontId="32" fillId="12" borderId="58" xfId="0" applyFont="1" applyFill="1" applyBorder="1" applyAlignment="1" applyProtection="1">
      <alignment horizontal="center" wrapText="1"/>
    </xf>
    <xf numFmtId="0" fontId="32" fillId="12" borderId="55" xfId="0" applyFont="1" applyFill="1" applyBorder="1" applyAlignment="1" applyProtection="1">
      <alignment horizontal="center" wrapText="1"/>
    </xf>
    <xf numFmtId="43" fontId="0" fillId="2" borderId="0" xfId="1" applyFont="1" applyFill="1" applyBorder="1" applyProtection="1"/>
    <xf numFmtId="0" fontId="2" fillId="12" borderId="25" xfId="0" applyFont="1" applyFill="1" applyBorder="1" applyAlignment="1" applyProtection="1">
      <alignment horizontal="center" wrapText="1"/>
    </xf>
    <xf numFmtId="0" fontId="2" fillId="0" borderId="29" xfId="0" applyFont="1" applyFill="1" applyBorder="1" applyAlignment="1" applyProtection="1">
      <alignment horizontal="center" wrapText="1"/>
    </xf>
    <xf numFmtId="0" fontId="2" fillId="12" borderId="26" xfId="0" applyFont="1" applyFill="1" applyBorder="1" applyAlignment="1" applyProtection="1">
      <alignment horizontal="center" wrapText="1"/>
    </xf>
    <xf numFmtId="0" fontId="2" fillId="12" borderId="11" xfId="0" applyFont="1" applyFill="1" applyBorder="1" applyAlignment="1" applyProtection="1">
      <alignment horizontal="center"/>
    </xf>
    <xf numFmtId="0" fontId="21" fillId="13" borderId="8" xfId="0" applyFont="1" applyFill="1" applyBorder="1" applyProtection="1"/>
    <xf numFmtId="0" fontId="21" fillId="13" borderId="17" xfId="0" applyFont="1" applyFill="1" applyBorder="1" applyProtection="1"/>
    <xf numFmtId="0" fontId="13" fillId="6" borderId="7" xfId="0" applyFont="1" applyFill="1" applyBorder="1" applyAlignment="1" applyProtection="1">
      <alignment horizontal="center"/>
    </xf>
    <xf numFmtId="0" fontId="13" fillId="6" borderId="46" xfId="0" applyFont="1" applyFill="1" applyBorder="1" applyAlignment="1" applyProtection="1">
      <alignment horizontal="center"/>
    </xf>
    <xf numFmtId="0" fontId="18" fillId="6" borderId="46" xfId="0" applyFont="1" applyFill="1" applyBorder="1" applyAlignment="1" applyProtection="1">
      <alignment horizontal="center"/>
    </xf>
    <xf numFmtId="0" fontId="17" fillId="2" borderId="65" xfId="0" applyFont="1" applyFill="1" applyBorder="1" applyProtection="1"/>
    <xf numFmtId="0" fontId="13" fillId="2" borderId="65" xfId="0" applyFont="1" applyFill="1" applyBorder="1" applyAlignment="1" applyProtection="1">
      <alignment horizontal="center"/>
    </xf>
    <xf numFmtId="0" fontId="27" fillId="0" borderId="0" xfId="0" applyFont="1" applyAlignment="1" applyProtection="1">
      <alignment horizontal="left" indent="2"/>
    </xf>
    <xf numFmtId="0" fontId="46" fillId="0" borderId="0" xfId="0" applyFont="1" applyAlignment="1" applyProtection="1">
      <alignment horizontal="left" indent="4"/>
    </xf>
    <xf numFmtId="0" fontId="27" fillId="0" borderId="0" xfId="0" applyFont="1" applyAlignment="1" applyProtection="1">
      <alignment horizontal="left" indent="4"/>
    </xf>
    <xf numFmtId="0" fontId="27" fillId="0" borderId="0" xfId="0" applyFont="1" applyAlignment="1" applyProtection="1">
      <alignment horizontal="left" indent="8"/>
    </xf>
    <xf numFmtId="0" fontId="1" fillId="0" borderId="0" xfId="0" applyFont="1" applyProtection="1"/>
    <xf numFmtId="0" fontId="0" fillId="6" borderId="0" xfId="0" applyFill="1" applyBorder="1" applyProtection="1">
      <protection locked="0"/>
    </xf>
    <xf numFmtId="0" fontId="11" fillId="10" borderId="39" xfId="0" applyFont="1" applyFill="1" applyBorder="1" applyAlignment="1" applyProtection="1">
      <alignment horizontal="center" wrapText="1"/>
    </xf>
    <xf numFmtId="0" fontId="1" fillId="0" borderId="0" xfId="0" applyFont="1" applyAlignment="1">
      <alignment wrapText="1"/>
    </xf>
    <xf numFmtId="0" fontId="0" fillId="0" borderId="0" xfId="0" applyAlignment="1">
      <alignment horizontal="center" wrapText="1"/>
    </xf>
    <xf numFmtId="0" fontId="47" fillId="0" borderId="0" xfId="0" applyFont="1" applyAlignment="1">
      <alignment horizontal="center" wrapText="1"/>
    </xf>
    <xf numFmtId="0" fontId="2" fillId="0" borderId="0" xfId="0" applyFont="1" applyAlignment="1">
      <alignment horizontal="center" wrapText="1"/>
    </xf>
    <xf numFmtId="0" fontId="2" fillId="0" borderId="0" xfId="0" applyFont="1" applyAlignment="1">
      <alignment wrapText="1"/>
    </xf>
    <xf numFmtId="0" fontId="2" fillId="0" borderId="0" xfId="0" applyFont="1"/>
    <xf numFmtId="0" fontId="1" fillId="15" borderId="17" xfId="0" applyFont="1" applyFill="1" applyBorder="1" applyAlignment="1" applyProtection="1">
      <alignment horizontal="center"/>
    </xf>
    <xf numFmtId="0" fontId="1" fillId="15" borderId="6" xfId="0" applyFont="1" applyFill="1" applyBorder="1" applyAlignment="1" applyProtection="1">
      <alignment horizontal="center"/>
    </xf>
    <xf numFmtId="0" fontId="1" fillId="10" borderId="20" xfId="0" applyFont="1" applyFill="1" applyBorder="1" applyAlignment="1" applyProtection="1">
      <alignment horizontal="center"/>
    </xf>
    <xf numFmtId="0" fontId="6" fillId="0" borderId="0" xfId="0" applyFont="1" applyFill="1" applyBorder="1" applyAlignment="1" applyProtection="1">
      <alignment horizontal="center"/>
    </xf>
    <xf numFmtId="0" fontId="1" fillId="0" borderId="0" xfId="0" applyFont="1" applyFill="1" applyBorder="1" applyAlignment="1" applyProtection="1">
      <alignment horizontal="center"/>
    </xf>
    <xf numFmtId="0" fontId="3" fillId="0" borderId="0" xfId="0" applyFont="1" applyFill="1" applyBorder="1" applyAlignment="1" applyProtection="1">
      <alignment horizontal="center"/>
    </xf>
    <xf numFmtId="0" fontId="30" fillId="0" borderId="0" xfId="4" applyFill="1" applyBorder="1" applyProtection="1">
      <alignment horizontal="center"/>
    </xf>
    <xf numFmtId="0" fontId="0" fillId="0" borderId="0" xfId="0" applyFill="1" applyBorder="1" applyProtection="1"/>
    <xf numFmtId="0" fontId="0" fillId="0" borderId="0" xfId="0" applyFill="1" applyProtection="1"/>
    <xf numFmtId="0" fontId="1" fillId="2" borderId="0" xfId="0" applyFont="1" applyFill="1" applyBorder="1" applyAlignment="1" applyProtection="1">
      <alignment horizontal="right"/>
    </xf>
    <xf numFmtId="0" fontId="14" fillId="13" borderId="15" xfId="0" applyFont="1" applyFill="1" applyBorder="1" applyAlignment="1" applyProtection="1">
      <alignment horizontal="right" wrapText="1"/>
    </xf>
    <xf numFmtId="0" fontId="21" fillId="13" borderId="8" xfId="0" applyFont="1" applyFill="1" applyBorder="1" applyAlignment="1" applyProtection="1">
      <alignment horizontal="right" wrapText="1"/>
    </xf>
    <xf numFmtId="0" fontId="21" fillId="13" borderId="8" xfId="0" applyFont="1" applyFill="1" applyBorder="1" applyAlignment="1" applyProtection="1"/>
    <xf numFmtId="0" fontId="0" fillId="10" borderId="66" xfId="0" applyFill="1" applyBorder="1" applyAlignment="1" applyProtection="1">
      <alignment horizontal="center"/>
    </xf>
    <xf numFmtId="0" fontId="1" fillId="9" borderId="15" xfId="0" applyFont="1" applyFill="1" applyBorder="1" applyProtection="1"/>
    <xf numFmtId="0" fontId="49" fillId="9" borderId="15" xfId="0" applyFont="1" applyFill="1" applyBorder="1"/>
    <xf numFmtId="0" fontId="12" fillId="9" borderId="8" xfId="0" applyFont="1" applyFill="1" applyBorder="1" applyProtection="1"/>
    <xf numFmtId="0" fontId="12" fillId="9" borderId="17" xfId="0" applyFont="1" applyFill="1" applyBorder="1" applyProtection="1"/>
    <xf numFmtId="0" fontId="1" fillId="10" borderId="21" xfId="0" applyFont="1" applyFill="1" applyBorder="1" applyAlignment="1" applyProtection="1">
      <alignment horizontal="center"/>
    </xf>
    <xf numFmtId="0" fontId="1" fillId="10" borderId="66" xfId="0" applyFont="1" applyFill="1" applyBorder="1" applyAlignment="1" applyProtection="1">
      <alignment horizontal="center"/>
    </xf>
    <xf numFmtId="164" fontId="8" fillId="6" borderId="0" xfId="0" applyNumberFormat="1" applyFont="1" applyFill="1" applyBorder="1" applyAlignment="1" applyProtection="1">
      <alignment horizontal="center"/>
    </xf>
    <xf numFmtId="0" fontId="1" fillId="6" borderId="0" xfId="0" applyFont="1" applyFill="1" applyBorder="1" applyProtection="1"/>
    <xf numFmtId="0" fontId="8" fillId="20" borderId="32" xfId="0" applyFont="1" applyFill="1" applyBorder="1" applyProtection="1"/>
    <xf numFmtId="0" fontId="8" fillId="20" borderId="27" xfId="0" applyFont="1" applyFill="1" applyBorder="1" applyProtection="1"/>
    <xf numFmtId="0" fontId="11" fillId="2" borderId="0" xfId="0" applyFont="1" applyFill="1" applyBorder="1" applyProtection="1"/>
    <xf numFmtId="0" fontId="0" fillId="6" borderId="15" xfId="0" applyFill="1" applyBorder="1" applyProtection="1"/>
    <xf numFmtId="0" fontId="0" fillId="0" borderId="8" xfId="0" applyBorder="1" applyProtection="1"/>
    <xf numFmtId="0" fontId="8" fillId="14" borderId="17" xfId="0" applyFont="1" applyFill="1" applyBorder="1" applyProtection="1"/>
    <xf numFmtId="0" fontId="52" fillId="0" borderId="0" xfId="11" applyFont="1" applyAlignment="1">
      <alignment horizontal="center" wrapText="1"/>
    </xf>
    <xf numFmtId="0" fontId="22" fillId="20" borderId="12" xfId="0" applyFont="1" applyFill="1" applyBorder="1" applyProtection="1"/>
    <xf numFmtId="0" fontId="1" fillId="0" borderId="0" xfId="0" applyFont="1" applyProtection="1">
      <protection locked="0"/>
    </xf>
    <xf numFmtId="0" fontId="4" fillId="0" borderId="0" xfId="0" applyFont="1" applyAlignment="1" applyProtection="1">
      <alignment wrapText="1"/>
    </xf>
    <xf numFmtId="0" fontId="12" fillId="0" borderId="0" xfId="0" applyFont="1" applyBorder="1" applyAlignment="1" applyProtection="1">
      <alignment wrapText="1"/>
    </xf>
    <xf numFmtId="0" fontId="1" fillId="0" borderId="0" xfId="0" applyFont="1" applyAlignment="1" applyProtection="1">
      <alignment wrapText="1"/>
    </xf>
    <xf numFmtId="0" fontId="0" fillId="0" borderId="0" xfId="0" applyAlignment="1" applyProtection="1">
      <alignment wrapText="1"/>
    </xf>
    <xf numFmtId="0" fontId="4" fillId="0" borderId="0" xfId="0" applyFont="1" applyAlignment="1" applyProtection="1">
      <alignment horizontal="left" wrapText="1"/>
    </xf>
    <xf numFmtId="0" fontId="47" fillId="0" borderId="0" xfId="0" applyFont="1" applyAlignment="1" applyProtection="1">
      <alignment wrapText="1"/>
    </xf>
    <xf numFmtId="0" fontId="2" fillId="0" borderId="0" xfId="0" applyFont="1" applyAlignment="1" applyProtection="1">
      <alignment horizontal="center" wrapText="1"/>
    </xf>
    <xf numFmtId="0" fontId="2" fillId="0" borderId="0" xfId="0" applyFont="1" applyAlignment="1" applyProtection="1">
      <alignment wrapText="1"/>
    </xf>
    <xf numFmtId="0" fontId="47" fillId="0" borderId="0" xfId="0" applyFont="1" applyProtection="1"/>
    <xf numFmtId="0" fontId="8" fillId="6" borderId="0" xfId="0" applyFont="1" applyFill="1" applyBorder="1" applyAlignment="1" applyProtection="1">
      <alignment horizontal="center"/>
      <protection locked="0"/>
    </xf>
    <xf numFmtId="0" fontId="8" fillId="6" borderId="1" xfId="0" applyFont="1" applyFill="1" applyBorder="1" applyProtection="1">
      <protection locked="0"/>
    </xf>
    <xf numFmtId="0" fontId="13" fillId="2" borderId="1" xfId="0" applyFont="1" applyFill="1" applyBorder="1" applyAlignment="1" applyProtection="1">
      <alignment horizontal="center"/>
      <protection locked="0"/>
    </xf>
    <xf numFmtId="0" fontId="13" fillId="2" borderId="1" xfId="0" applyFont="1" applyFill="1" applyBorder="1" applyAlignment="1" applyProtection="1">
      <alignment horizontal="center" wrapText="1"/>
      <protection locked="0"/>
    </xf>
    <xf numFmtId="0" fontId="13" fillId="2" borderId="1" xfId="0" applyFont="1" applyFill="1" applyBorder="1" applyProtection="1">
      <protection locked="0"/>
    </xf>
    <xf numFmtId="0" fontId="19" fillId="0" borderId="0" xfId="0" applyFont="1" applyAlignment="1" applyProtection="1">
      <alignment horizontal="center"/>
      <protection locked="0"/>
    </xf>
    <xf numFmtId="14" fontId="3" fillId="6" borderId="27" xfId="0" applyNumberFormat="1" applyFont="1" applyFill="1" applyBorder="1" applyAlignment="1" applyProtection="1">
      <alignment horizontal="right"/>
      <protection locked="0"/>
    </xf>
    <xf numFmtId="14" fontId="8" fillId="6" borderId="27" xfId="0" applyNumberFormat="1" applyFont="1" applyFill="1" applyBorder="1" applyAlignment="1" applyProtection="1">
      <alignment horizontal="right"/>
      <protection locked="0"/>
    </xf>
    <xf numFmtId="14" fontId="0" fillId="6" borderId="1" xfId="0" applyNumberFormat="1" applyFill="1" applyBorder="1" applyProtection="1">
      <protection locked="0"/>
    </xf>
    <xf numFmtId="0" fontId="1" fillId="0" borderId="1" xfId="0" applyFont="1" applyBorder="1" applyAlignment="1" applyProtection="1">
      <alignment horizontal="right"/>
      <protection locked="0"/>
    </xf>
    <xf numFmtId="0" fontId="1" fillId="6" borderId="1" xfId="0" applyFont="1" applyFill="1" applyBorder="1" applyAlignment="1" applyProtection="1">
      <alignment horizontal="center"/>
      <protection locked="0"/>
    </xf>
    <xf numFmtId="0" fontId="1" fillId="2" borderId="1" xfId="0" applyFont="1" applyFill="1" applyBorder="1" applyAlignment="1" applyProtection="1">
      <alignment horizontal="center" wrapText="1"/>
      <protection locked="0"/>
    </xf>
    <xf numFmtId="0" fontId="8" fillId="2" borderId="0"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11" fillId="6" borderId="0" xfId="0" applyFont="1" applyFill="1" applyBorder="1" applyProtection="1">
      <protection locked="0"/>
    </xf>
    <xf numFmtId="2" fontId="2" fillId="9" borderId="11" xfId="0" applyNumberFormat="1" applyFont="1" applyFill="1" applyBorder="1" applyAlignment="1" applyProtection="1">
      <alignment horizontal="center"/>
    </xf>
    <xf numFmtId="0" fontId="1" fillId="6" borderId="57" xfId="0" applyFont="1" applyFill="1" applyBorder="1" applyAlignment="1" applyProtection="1">
      <alignment horizontal="center"/>
      <protection locked="0"/>
    </xf>
    <xf numFmtId="0" fontId="8" fillId="2" borderId="29" xfId="0" applyFont="1" applyFill="1" applyBorder="1" applyAlignment="1" applyProtection="1">
      <alignment horizontal="center"/>
      <protection locked="0"/>
    </xf>
    <xf numFmtId="0" fontId="8" fillId="2" borderId="29" xfId="0" applyFont="1" applyFill="1" applyBorder="1" applyProtection="1">
      <protection locked="0"/>
    </xf>
    <xf numFmtId="0" fontId="18" fillId="2" borderId="0" xfId="0" applyFont="1" applyFill="1" applyBorder="1" applyAlignment="1" applyProtection="1">
      <alignment horizontal="center" wrapText="1"/>
    </xf>
    <xf numFmtId="0" fontId="0" fillId="6" borderId="1" xfId="0" applyFill="1" applyBorder="1" applyAlignment="1" applyProtection="1">
      <alignment horizontal="center"/>
      <protection locked="0"/>
    </xf>
    <xf numFmtId="0" fontId="3" fillId="6" borderId="0" xfId="0" applyFont="1" applyFill="1" applyBorder="1" applyProtection="1"/>
    <xf numFmtId="49" fontId="6" fillId="6" borderId="1" xfId="5" applyFont="1" applyFill="1" applyBorder="1" applyAlignment="1" applyProtection="1">
      <alignment horizontal="center" wrapText="1"/>
      <protection locked="0"/>
    </xf>
    <xf numFmtId="0" fontId="42" fillId="6" borderId="0" xfId="0" applyFont="1" applyFill="1" applyBorder="1" applyAlignment="1" applyProtection="1">
      <alignment horizontal="center"/>
    </xf>
    <xf numFmtId="0" fontId="55" fillId="21" borderId="0" xfId="12" applyFill="1" applyBorder="1" applyAlignment="1" applyProtection="1">
      <alignment horizontal="left" vertical="top"/>
      <protection locked="0"/>
    </xf>
    <xf numFmtId="0" fontId="56" fillId="13" borderId="70" xfId="12" applyFont="1" applyFill="1" applyBorder="1" applyAlignment="1" applyProtection="1">
      <alignment horizontal="center" vertical="center" wrapText="1"/>
      <protection locked="0"/>
    </xf>
    <xf numFmtId="0" fontId="58" fillId="22" borderId="69" xfId="12" applyFont="1" applyFill="1" applyBorder="1" applyAlignment="1" applyProtection="1">
      <alignment horizontal="center" vertical="center" wrapText="1"/>
      <protection locked="0"/>
    </xf>
    <xf numFmtId="0" fontId="57" fillId="13" borderId="71" xfId="12" applyFont="1" applyFill="1" applyBorder="1" applyAlignment="1" applyProtection="1">
      <alignment horizontal="center" vertical="center" wrapText="1"/>
      <protection locked="0"/>
    </xf>
    <xf numFmtId="0" fontId="34" fillId="22" borderId="69" xfId="12" applyFont="1" applyFill="1" applyBorder="1" applyAlignment="1" applyProtection="1">
      <alignment horizontal="center" vertical="center" wrapText="1"/>
      <protection locked="0"/>
    </xf>
    <xf numFmtId="0" fontId="58" fillId="13" borderId="72" xfId="12" applyFont="1" applyFill="1" applyBorder="1" applyAlignment="1" applyProtection="1">
      <alignment horizontal="center" vertical="center" wrapText="1"/>
      <protection locked="0"/>
    </xf>
    <xf numFmtId="0" fontId="48" fillId="0" borderId="0" xfId="12" applyFont="1" applyAlignment="1" applyProtection="1">
      <alignment vertical="center"/>
      <protection locked="0"/>
    </xf>
    <xf numFmtId="0" fontId="61" fillId="0" borderId="0" xfId="0" applyFont="1" applyAlignment="1">
      <alignment horizontal="center" wrapText="1"/>
    </xf>
    <xf numFmtId="0" fontId="0" fillId="6" borderId="0" xfId="0" applyFill="1" applyBorder="1" applyAlignment="1" applyProtection="1">
      <alignment horizontal="left" indent="19"/>
    </xf>
    <xf numFmtId="0" fontId="1" fillId="10" borderId="20" xfId="0" applyFont="1" applyFill="1" applyBorder="1" applyAlignment="1">
      <alignment horizontal="center"/>
    </xf>
    <xf numFmtId="0" fontId="1" fillId="10" borderId="22" xfId="0" applyFont="1" applyFill="1" applyBorder="1" applyAlignment="1">
      <alignment horizontal="center"/>
    </xf>
    <xf numFmtId="0" fontId="1" fillId="10" borderId="24" xfId="0" applyFont="1" applyFill="1" applyBorder="1" applyAlignment="1">
      <alignment horizontal="center"/>
    </xf>
    <xf numFmtId="0" fontId="6" fillId="2" borderId="0" xfId="10" applyFont="1" applyFill="1" applyBorder="1" applyAlignment="1" applyProtection="1">
      <alignment horizontal="left"/>
    </xf>
    <xf numFmtId="0" fontId="1" fillId="0" borderId="0" xfId="0" applyFont="1" applyFill="1" applyBorder="1" applyAlignment="1" applyProtection="1">
      <alignment horizontal="right"/>
    </xf>
    <xf numFmtId="0" fontId="6" fillId="0" borderId="7" xfId="0" applyFont="1" applyFill="1" applyBorder="1" applyAlignment="1" applyProtection="1">
      <alignment horizontal="right"/>
    </xf>
    <xf numFmtId="0" fontId="6" fillId="0" borderId="7" xfId="0" applyFont="1" applyFill="1" applyBorder="1" applyAlignment="1" applyProtection="1">
      <alignment horizontal="left"/>
    </xf>
    <xf numFmtId="0" fontId="8" fillId="6" borderId="40" xfId="0" applyFont="1" applyFill="1" applyBorder="1" applyAlignment="1" applyProtection="1">
      <alignment horizontal="center"/>
    </xf>
    <xf numFmtId="0" fontId="8" fillId="0" borderId="5" xfId="0" applyFont="1" applyFill="1" applyBorder="1" applyAlignment="1" applyProtection="1">
      <alignment horizontal="center"/>
    </xf>
    <xf numFmtId="0" fontId="41" fillId="0" borderId="0" xfId="0" applyFont="1" applyFill="1" applyBorder="1" applyAlignment="1" applyProtection="1">
      <alignment horizontal="left"/>
    </xf>
    <xf numFmtId="0" fontId="7" fillId="0" borderId="0" xfId="0" applyFont="1" applyFill="1" applyBorder="1" applyAlignment="1" applyProtection="1">
      <alignment horizontal="center"/>
    </xf>
    <xf numFmtId="0" fontId="1" fillId="0" borderId="1" xfId="0" applyFont="1" applyFill="1" applyBorder="1" applyAlignment="1" applyProtection="1">
      <alignment horizontal="right"/>
      <protection locked="0"/>
    </xf>
    <xf numFmtId="0" fontId="8" fillId="0" borderId="1" xfId="0" applyFont="1" applyFill="1" applyBorder="1" applyAlignment="1" applyProtection="1">
      <alignment horizontal="center"/>
      <protection locked="0"/>
    </xf>
    <xf numFmtId="0" fontId="8" fillId="0" borderId="1" xfId="0" applyFont="1" applyFill="1" applyBorder="1" applyAlignment="1" applyProtection="1">
      <alignment horizontal="right"/>
      <protection locked="0"/>
    </xf>
    <xf numFmtId="0" fontId="1" fillId="0" borderId="0" xfId="0" applyFont="1" applyFill="1" applyProtection="1"/>
    <xf numFmtId="49" fontId="6" fillId="6" borderId="0" xfId="5" applyFont="1" applyBorder="1" applyAlignment="1" applyProtection="1">
      <alignment wrapText="1"/>
      <protection locked="0"/>
    </xf>
    <xf numFmtId="49" fontId="6" fillId="6" borderId="0" xfId="5" applyFont="1" applyFill="1" applyBorder="1" applyAlignment="1" applyProtection="1">
      <alignment horizontal="center" wrapText="1"/>
      <protection locked="0"/>
    </xf>
    <xf numFmtId="10" fontId="6" fillId="6" borderId="0" xfId="5" applyNumberFormat="1" applyFont="1" applyBorder="1" applyAlignment="1" applyProtection="1">
      <alignment horizontal="center" wrapText="1"/>
      <protection locked="0"/>
    </xf>
    <xf numFmtId="0" fontId="2" fillId="10" borderId="74" xfId="0" applyFont="1" applyFill="1" applyBorder="1" applyAlignment="1" applyProtection="1">
      <alignment horizontal="center"/>
    </xf>
    <xf numFmtId="9" fontId="2" fillId="10" borderId="75" xfId="0" applyNumberFormat="1" applyFont="1" applyFill="1" applyBorder="1" applyAlignment="1" applyProtection="1">
      <alignment horizontal="center"/>
    </xf>
    <xf numFmtId="0" fontId="2" fillId="10" borderId="78" xfId="0" applyFont="1" applyFill="1" applyBorder="1" applyAlignment="1" applyProtection="1">
      <alignment horizontal="center"/>
    </xf>
    <xf numFmtId="9" fontId="2" fillId="10" borderId="79" xfId="0" applyNumberFormat="1" applyFont="1" applyFill="1" applyBorder="1" applyAlignment="1" applyProtection="1">
      <alignment horizontal="center"/>
    </xf>
    <xf numFmtId="0" fontId="1" fillId="10" borderId="18" xfId="0" applyFont="1" applyFill="1" applyBorder="1" applyProtection="1"/>
    <xf numFmtId="0" fontId="0" fillId="6" borderId="0" xfId="0" applyFill="1" applyBorder="1" applyAlignment="1" applyProtection="1">
      <alignment horizontal="right"/>
      <protection locked="0"/>
    </xf>
    <xf numFmtId="0" fontId="3" fillId="6" borderId="0" xfId="0" applyFont="1" applyFill="1" applyBorder="1" applyAlignment="1" applyProtection="1">
      <alignment horizontal="right"/>
      <protection locked="0"/>
    </xf>
    <xf numFmtId="0" fontId="3" fillId="6" borderId="0" xfId="0" applyFont="1" applyFill="1" applyBorder="1" applyAlignment="1" applyProtection="1">
      <alignment horizontal="center"/>
      <protection locked="0"/>
    </xf>
    <xf numFmtId="0" fontId="30" fillId="6" borderId="0" xfId="4" applyFill="1" applyBorder="1" applyProtection="1">
      <alignment horizontal="center"/>
      <protection locked="0"/>
    </xf>
    <xf numFmtId="0" fontId="14" fillId="0" borderId="15" xfId="0" applyFont="1" applyFill="1" applyBorder="1" applyAlignment="1" applyProtection="1">
      <alignment horizontal="right"/>
    </xf>
    <xf numFmtId="0" fontId="21" fillId="0" borderId="8" xfId="0" applyFont="1" applyFill="1" applyBorder="1" applyAlignment="1" applyProtection="1">
      <alignment horizontal="right"/>
    </xf>
    <xf numFmtId="2" fontId="14" fillId="0" borderId="8" xfId="0" applyNumberFormat="1" applyFont="1" applyFill="1" applyBorder="1" applyAlignment="1" applyProtection="1">
      <alignment horizontal="center"/>
    </xf>
    <xf numFmtId="1" fontId="0" fillId="6" borderId="11" xfId="0" applyNumberFormat="1" applyFill="1" applyBorder="1" applyAlignment="1" applyProtection="1">
      <alignment horizontal="center"/>
    </xf>
    <xf numFmtId="0" fontId="8" fillId="6" borderId="8" xfId="0" applyFont="1" applyFill="1" applyBorder="1" applyAlignment="1" applyProtection="1">
      <alignment horizontal="right"/>
    </xf>
    <xf numFmtId="0" fontId="1" fillId="0" borderId="0" xfId="0" applyFont="1"/>
    <xf numFmtId="0" fontId="1" fillId="0" borderId="0" xfId="0" applyFont="1" applyFill="1" applyBorder="1"/>
    <xf numFmtId="0" fontId="40" fillId="0" borderId="0" xfId="0" applyFont="1"/>
    <xf numFmtId="9" fontId="1" fillId="7" borderId="24" xfId="0" applyNumberFormat="1" applyFont="1" applyFill="1" applyBorder="1" applyAlignment="1" applyProtection="1">
      <alignment horizontal="center"/>
    </xf>
    <xf numFmtId="0" fontId="1" fillId="7" borderId="19" xfId="0" applyFont="1" applyFill="1" applyBorder="1" applyAlignment="1" applyProtection="1">
      <alignment horizontal="right"/>
    </xf>
    <xf numFmtId="0" fontId="1" fillId="7" borderId="11" xfId="0" applyFont="1" applyFill="1" applyBorder="1" applyAlignment="1" applyProtection="1">
      <alignment horizontal="center"/>
    </xf>
    <xf numFmtId="0" fontId="1" fillId="10" borderId="11" xfId="0" applyFont="1" applyFill="1" applyBorder="1" applyAlignment="1" applyProtection="1">
      <alignment horizontal="center"/>
    </xf>
    <xf numFmtId="0" fontId="0" fillId="6" borderId="0" xfId="0" applyFill="1" applyBorder="1" applyAlignment="1" applyProtection="1">
      <alignment horizontal="center"/>
      <protection locked="0"/>
    </xf>
    <xf numFmtId="0" fontId="0" fillId="6" borderId="0" xfId="0" applyFill="1" applyBorder="1" applyAlignment="1" applyProtection="1">
      <alignment horizontal="center" wrapText="1"/>
      <protection locked="0"/>
    </xf>
    <xf numFmtId="0" fontId="33" fillId="12" borderId="0" xfId="0" applyFont="1" applyFill="1" applyBorder="1" applyAlignment="1" applyProtection="1">
      <alignment horizontal="center" wrapText="1"/>
    </xf>
    <xf numFmtId="0" fontId="6" fillId="0" borderId="0" xfId="0" applyFont="1" applyFill="1" applyBorder="1" applyAlignment="1" applyProtection="1">
      <alignment horizontal="right"/>
    </xf>
    <xf numFmtId="0" fontId="6" fillId="0" borderId="0" xfId="0" applyFont="1" applyFill="1" applyBorder="1" applyAlignment="1" applyProtection="1">
      <alignment horizontal="left"/>
    </xf>
    <xf numFmtId="0" fontId="8" fillId="0" borderId="0" xfId="0" applyFont="1" applyFill="1" applyBorder="1" applyAlignment="1" applyProtection="1">
      <alignment horizontal="center"/>
    </xf>
    <xf numFmtId="0" fontId="44" fillId="0" borderId="0" xfId="0" applyFont="1" applyProtection="1"/>
    <xf numFmtId="0" fontId="1" fillId="0" borderId="0" xfId="0" applyFont="1" applyBorder="1" applyProtection="1"/>
    <xf numFmtId="0" fontId="44" fillId="2" borderId="0" xfId="0" applyFont="1" applyFill="1" applyBorder="1" applyAlignment="1" applyProtection="1">
      <alignment horizontal="left"/>
    </xf>
    <xf numFmtId="0" fontId="13" fillId="10" borderId="0" xfId="0" applyFont="1" applyFill="1" applyBorder="1" applyAlignment="1" applyProtection="1">
      <alignment horizontal="center"/>
    </xf>
    <xf numFmtId="9" fontId="13" fillId="10" borderId="0" xfId="0" applyNumberFormat="1" applyFont="1" applyFill="1" applyBorder="1" applyAlignment="1" applyProtection="1">
      <alignment horizontal="center"/>
    </xf>
    <xf numFmtId="0" fontId="8" fillId="0" borderId="27" xfId="0" applyFont="1" applyFill="1" applyBorder="1" applyAlignment="1" applyProtection="1">
      <alignment horizontal="center"/>
    </xf>
    <xf numFmtId="2" fontId="8" fillId="0" borderId="1" xfId="0" applyNumberFormat="1" applyFont="1" applyFill="1" applyBorder="1" applyAlignment="1" applyProtection="1">
      <alignment horizontal="center"/>
    </xf>
    <xf numFmtId="0" fontId="44" fillId="0" borderId="0" xfId="0" applyFont="1" applyFill="1" applyProtection="1"/>
    <xf numFmtId="0" fontId="55" fillId="21" borderId="0" xfId="12" applyFill="1" applyAlignment="1" applyProtection="1">
      <alignment horizontal="left" vertical="top"/>
      <protection locked="0"/>
    </xf>
    <xf numFmtId="0" fontId="65" fillId="22" borderId="69" xfId="12" applyFont="1" applyFill="1" applyBorder="1" applyAlignment="1" applyProtection="1">
      <alignment horizontal="center" vertical="center" wrapText="1"/>
      <protection locked="0"/>
    </xf>
    <xf numFmtId="0" fontId="66" fillId="22" borderId="69" xfId="12" applyFont="1" applyFill="1" applyBorder="1" applyAlignment="1" applyProtection="1">
      <alignment horizontal="center" vertical="center" wrapText="1"/>
      <protection locked="0"/>
    </xf>
    <xf numFmtId="0" fontId="66" fillId="22" borderId="0" xfId="12" applyFont="1" applyFill="1" applyAlignment="1" applyProtection="1">
      <alignment horizontal="center" vertical="center" wrapText="1"/>
      <protection locked="0"/>
    </xf>
    <xf numFmtId="9" fontId="66" fillId="22" borderId="0" xfId="12" applyNumberFormat="1" applyFont="1" applyFill="1" applyAlignment="1" applyProtection="1">
      <alignment horizontal="center" vertical="center" wrapText="1"/>
      <protection locked="0"/>
    </xf>
    <xf numFmtId="0" fontId="67" fillId="21" borderId="11" xfId="12" applyFont="1" applyFill="1" applyBorder="1" applyAlignment="1" applyProtection="1">
      <alignment horizontal="center" wrapText="1"/>
      <protection locked="0"/>
    </xf>
    <xf numFmtId="0" fontId="57" fillId="22" borderId="69" xfId="12" applyFont="1" applyFill="1" applyBorder="1" applyAlignment="1" applyProtection="1">
      <alignment horizontal="center" wrapText="1"/>
      <protection locked="0"/>
    </xf>
    <xf numFmtId="0" fontId="34" fillId="22" borderId="69" xfId="12" applyFont="1" applyFill="1" applyBorder="1" applyAlignment="1" applyProtection="1">
      <alignment horizontal="center" wrapText="1"/>
      <protection locked="0"/>
    </xf>
    <xf numFmtId="0" fontId="34" fillId="13" borderId="72" xfId="12" applyFont="1" applyFill="1" applyBorder="1" applyAlignment="1" applyProtection="1">
      <alignment horizontal="center" wrapText="1"/>
      <protection locked="0"/>
    </xf>
    <xf numFmtId="0" fontId="57" fillId="21" borderId="72" xfId="12" applyFont="1" applyFill="1" applyBorder="1" applyAlignment="1" applyProtection="1">
      <alignment horizontal="center" wrapText="1"/>
      <protection locked="0"/>
    </xf>
    <xf numFmtId="165" fontId="34" fillId="22" borderId="69" xfId="12" applyNumberFormat="1" applyFont="1" applyFill="1" applyBorder="1" applyAlignment="1" applyProtection="1">
      <alignment horizontal="center" wrapText="1"/>
      <protection locked="0"/>
    </xf>
    <xf numFmtId="0" fontId="56" fillId="21" borderId="69" xfId="12" applyFont="1" applyFill="1" applyBorder="1" applyAlignment="1" applyProtection="1">
      <alignment horizontal="center" wrapText="1"/>
      <protection locked="0"/>
    </xf>
    <xf numFmtId="0" fontId="68" fillId="22" borderId="69" xfId="12" applyFont="1" applyFill="1" applyBorder="1" applyAlignment="1" applyProtection="1">
      <alignment horizontal="center" wrapText="1"/>
      <protection locked="0"/>
    </xf>
    <xf numFmtId="0" fontId="57" fillId="21" borderId="69" xfId="12" applyFont="1" applyFill="1" applyBorder="1" applyAlignment="1" applyProtection="1">
      <alignment horizontal="center" wrapText="1"/>
      <protection locked="0"/>
    </xf>
    <xf numFmtId="164" fontId="34" fillId="13" borderId="72" xfId="12" applyNumberFormat="1" applyFont="1" applyFill="1" applyBorder="1" applyAlignment="1" applyProtection="1">
      <alignment horizontal="center" wrapText="1"/>
      <protection locked="0"/>
    </xf>
    <xf numFmtId="0" fontId="27" fillId="21" borderId="0" xfId="12" applyFont="1" applyFill="1" applyAlignment="1" applyProtection="1">
      <alignment horizontal="left" vertical="top"/>
      <protection locked="0"/>
    </xf>
    <xf numFmtId="0" fontId="56" fillId="21" borderId="0" xfId="12" applyFont="1" applyFill="1" applyAlignment="1" applyProtection="1">
      <alignment horizontal="left" vertical="top"/>
      <protection locked="0"/>
    </xf>
    <xf numFmtId="0" fontId="58" fillId="21" borderId="0" xfId="12" applyFont="1" applyFill="1" applyAlignment="1" applyProtection="1">
      <alignment horizontal="left" vertical="top"/>
      <protection locked="0"/>
    </xf>
    <xf numFmtId="0" fontId="68" fillId="21" borderId="0" xfId="12" applyFont="1" applyFill="1" applyAlignment="1" applyProtection="1">
      <alignment horizontal="left" vertical="top"/>
      <protection locked="0"/>
    </xf>
    <xf numFmtId="0" fontId="60" fillId="21" borderId="0" xfId="12" applyFont="1" applyFill="1" applyAlignment="1" applyProtection="1">
      <alignment horizontal="left" vertical="top"/>
      <protection locked="0"/>
    </xf>
    <xf numFmtId="0" fontId="63" fillId="0" borderId="0" xfId="0" applyFont="1"/>
    <xf numFmtId="0" fontId="69" fillId="0" borderId="0" xfId="0" applyFont="1"/>
    <xf numFmtId="0" fontId="70" fillId="0" borderId="0" xfId="0" applyFont="1"/>
    <xf numFmtId="166" fontId="69" fillId="0" borderId="0" xfId="0" applyNumberFormat="1" applyFont="1" applyAlignment="1">
      <alignment horizontal="left"/>
    </xf>
    <xf numFmtId="0" fontId="33" fillId="12" borderId="45" xfId="0" applyFont="1" applyFill="1" applyBorder="1" applyAlignment="1" applyProtection="1">
      <alignment horizontal="center" wrapText="1"/>
    </xf>
    <xf numFmtId="0" fontId="0" fillId="12" borderId="46" xfId="0" applyFill="1" applyBorder="1" applyAlignment="1" applyProtection="1">
      <alignment horizontal="center" wrapText="1"/>
    </xf>
    <xf numFmtId="0" fontId="1" fillId="6" borderId="1" xfId="0" applyFont="1" applyFill="1" applyBorder="1" applyAlignment="1" applyProtection="1">
      <alignment horizontal="center"/>
      <protection locked="0"/>
    </xf>
    <xf numFmtId="0" fontId="0" fillId="6" borderId="1" xfId="0" applyFill="1" applyBorder="1" applyAlignment="1" applyProtection="1">
      <alignment horizontal="center"/>
      <protection locked="0"/>
    </xf>
    <xf numFmtId="0" fontId="33" fillId="12" borderId="43" xfId="0" applyFont="1" applyFill="1" applyBorder="1" applyAlignment="1" applyProtection="1">
      <alignment horizontal="center" wrapText="1"/>
    </xf>
    <xf numFmtId="0" fontId="33" fillId="12" borderId="44" xfId="0" applyFont="1" applyFill="1" applyBorder="1" applyAlignment="1" applyProtection="1">
      <alignment horizontal="center" wrapText="1"/>
    </xf>
    <xf numFmtId="0" fontId="1" fillId="6" borderId="12" xfId="0" applyFont="1" applyFill="1" applyBorder="1" applyAlignment="1" applyProtection="1">
      <alignment horizontal="right"/>
      <protection locked="0"/>
    </xf>
    <xf numFmtId="0" fontId="0" fillId="0" borderId="80" xfId="0" applyBorder="1" applyProtection="1"/>
    <xf numFmtId="164" fontId="1" fillId="2" borderId="81" xfId="0" applyNumberFormat="1" applyFont="1" applyFill="1" applyBorder="1" applyAlignment="1" applyProtection="1">
      <alignment horizontal="center"/>
    </xf>
    <xf numFmtId="0" fontId="0" fillId="0" borderId="0" xfId="0" applyFill="1" applyBorder="1" applyAlignment="1" applyProtection="1">
      <alignment horizontal="center"/>
    </xf>
    <xf numFmtId="0" fontId="17" fillId="0" borderId="0" xfId="0" applyFont="1" applyProtection="1"/>
    <xf numFmtId="0" fontId="1" fillId="0" borderId="1" xfId="0" applyFont="1" applyBorder="1" applyAlignment="1">
      <alignment vertical="center"/>
    </xf>
    <xf numFmtId="0" fontId="1" fillId="2" borderId="18" xfId="0" applyFont="1" applyFill="1" applyBorder="1" applyAlignment="1" applyProtection="1">
      <alignment horizontal="center" vertical="center"/>
    </xf>
    <xf numFmtId="0" fontId="1" fillId="0" borderId="0" xfId="0" applyFont="1" applyFill="1" applyBorder="1" applyAlignment="1" applyProtection="1">
      <alignment vertical="center"/>
    </xf>
    <xf numFmtId="0" fontId="2" fillId="2" borderId="1" xfId="0" applyFont="1" applyFill="1" applyBorder="1" applyAlignment="1" applyProtection="1">
      <alignment horizontal="center" vertical="center"/>
    </xf>
    <xf numFmtId="2" fontId="1" fillId="2" borderId="1" xfId="0" applyNumberFormat="1" applyFont="1" applyFill="1" applyBorder="1" applyAlignment="1" applyProtection="1">
      <alignment horizontal="center" vertical="center"/>
    </xf>
    <xf numFmtId="0" fontId="1" fillId="2" borderId="1"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xf>
    <xf numFmtId="0" fontId="1" fillId="0" borderId="1" xfId="0" applyFont="1" applyBorder="1" applyAlignment="1" applyProtection="1">
      <alignment vertical="center"/>
    </xf>
    <xf numFmtId="0" fontId="1" fillId="2" borderId="47" xfId="0" applyFont="1" applyFill="1" applyBorder="1" applyAlignment="1" applyProtection="1">
      <alignment horizontal="center" vertical="center"/>
    </xf>
    <xf numFmtId="0" fontId="1" fillId="2" borderId="0" xfId="0" applyFont="1" applyFill="1" applyBorder="1" applyAlignment="1" applyProtection="1">
      <alignment horizontal="center" vertical="center"/>
    </xf>
    <xf numFmtId="0" fontId="1" fillId="2" borderId="0" xfId="0" applyFont="1" applyFill="1" applyBorder="1" applyAlignment="1" applyProtection="1">
      <alignment vertical="center"/>
    </xf>
    <xf numFmtId="0" fontId="1" fillId="2" borderId="40" xfId="0" applyFont="1" applyFill="1" applyBorder="1" applyAlignment="1" applyProtection="1">
      <alignment horizontal="center" vertical="center"/>
    </xf>
    <xf numFmtId="0" fontId="47" fillId="9" borderId="15" xfId="0" applyFont="1" applyFill="1" applyBorder="1" applyAlignment="1" applyProtection="1">
      <alignment vertical="center"/>
    </xf>
    <xf numFmtId="0" fontId="47" fillId="9" borderId="11" xfId="0" applyFont="1" applyFill="1" applyBorder="1" applyAlignment="1" applyProtection="1">
      <alignment horizontal="center" vertical="center"/>
    </xf>
    <xf numFmtId="0" fontId="1" fillId="2" borderId="81" xfId="0" applyFont="1" applyFill="1" applyBorder="1" applyAlignment="1" applyProtection="1">
      <alignment horizontal="center"/>
      <protection locked="0"/>
    </xf>
    <xf numFmtId="0" fontId="1" fillId="2" borderId="81" xfId="0" applyFont="1" applyFill="1" applyBorder="1" applyProtection="1"/>
    <xf numFmtId="0" fontId="1" fillId="0" borderId="80" xfId="0" applyFont="1" applyBorder="1" applyProtection="1"/>
    <xf numFmtId="0" fontId="47" fillId="9" borderId="15" xfId="0" applyFont="1" applyFill="1" applyBorder="1" applyProtection="1"/>
    <xf numFmtId="2" fontId="47" fillId="9" borderId="11" xfId="0" applyNumberFormat="1" applyFont="1" applyFill="1" applyBorder="1" applyAlignment="1" applyProtection="1">
      <alignment horizontal="center"/>
    </xf>
    <xf numFmtId="0" fontId="1" fillId="12" borderId="1" xfId="0" applyFont="1" applyFill="1" applyBorder="1" applyAlignment="1" applyProtection="1">
      <alignment horizontal="center"/>
    </xf>
    <xf numFmtId="0" fontId="1" fillId="12" borderId="18" xfId="0" applyFont="1" applyFill="1" applyBorder="1" applyAlignment="1" applyProtection="1">
      <alignment horizontal="center"/>
    </xf>
    <xf numFmtId="0" fontId="47" fillId="9" borderId="11" xfId="0" applyFont="1" applyFill="1" applyBorder="1" applyAlignment="1" applyProtection="1">
      <alignment horizontal="center"/>
    </xf>
    <xf numFmtId="0" fontId="32" fillId="10" borderId="15" xfId="0" applyFont="1" applyFill="1" applyBorder="1" applyProtection="1"/>
    <xf numFmtId="0" fontId="1" fillId="2" borderId="0" xfId="0" applyFont="1" applyFill="1" applyBorder="1" applyAlignment="1" applyProtection="1">
      <alignment horizontal="left"/>
    </xf>
    <xf numFmtId="10" fontId="1" fillId="2" borderId="1" xfId="0" applyNumberFormat="1" applyFont="1" applyFill="1" applyBorder="1" applyAlignment="1" applyProtection="1">
      <alignment horizontal="center"/>
      <protection locked="0"/>
    </xf>
    <xf numFmtId="0" fontId="32" fillId="2" borderId="11" xfId="0" applyFont="1" applyFill="1" applyBorder="1" applyAlignment="1" applyProtection="1">
      <alignment horizontal="center"/>
    </xf>
    <xf numFmtId="0" fontId="1" fillId="6" borderId="14" xfId="0" applyFont="1" applyFill="1" applyBorder="1" applyAlignment="1" applyProtection="1">
      <alignment horizontal="center"/>
    </xf>
    <xf numFmtId="0" fontId="1" fillId="6" borderId="16" xfId="0" applyFont="1" applyFill="1" applyBorder="1" applyAlignment="1" applyProtection="1">
      <alignment horizontal="center"/>
    </xf>
    <xf numFmtId="164" fontId="47" fillId="9" borderId="11" xfId="0" applyNumberFormat="1" applyFont="1" applyFill="1" applyBorder="1" applyAlignment="1" applyProtection="1">
      <alignment horizontal="center"/>
    </xf>
    <xf numFmtId="2" fontId="0" fillId="12" borderId="1" xfId="0" applyNumberFormat="1" applyFill="1" applyBorder="1" applyAlignment="1" applyProtection="1">
      <alignment horizontal="center"/>
      <protection locked="0"/>
    </xf>
    <xf numFmtId="0" fontId="71" fillId="0" borderId="0" xfId="0" applyFont="1" applyAlignment="1">
      <alignment horizontal="center" vertical="center"/>
    </xf>
    <xf numFmtId="0" fontId="47" fillId="9" borderId="15" xfId="0" applyFont="1" applyFill="1" applyBorder="1" applyAlignment="1" applyProtection="1">
      <alignment horizontal="right"/>
    </xf>
    <xf numFmtId="9" fontId="0" fillId="0" borderId="0" xfId="0" applyNumberFormat="1" applyFill="1" applyBorder="1" applyAlignment="1" applyProtection="1">
      <alignment horizontal="center"/>
    </xf>
    <xf numFmtId="9" fontId="8" fillId="0" borderId="0" xfId="0" applyNumberFormat="1" applyFont="1" applyFill="1" applyBorder="1" applyAlignment="1" applyProtection="1">
      <alignment horizontal="center"/>
    </xf>
    <xf numFmtId="9" fontId="15" fillId="0" borderId="0" xfId="0" applyNumberFormat="1" applyFont="1" applyFill="1" applyBorder="1" applyAlignment="1" applyProtection="1">
      <alignment horizontal="left"/>
    </xf>
    <xf numFmtId="0" fontId="2" fillId="10" borderId="45" xfId="0" applyFont="1" applyFill="1" applyBorder="1" applyAlignment="1" applyProtection="1">
      <alignment horizontal="center"/>
    </xf>
    <xf numFmtId="0" fontId="0" fillId="10" borderId="82" xfId="0" applyFill="1" applyBorder="1" applyAlignment="1" applyProtection="1">
      <alignment horizontal="right"/>
    </xf>
    <xf numFmtId="0" fontId="8" fillId="10" borderId="82" xfId="0" applyFont="1" applyFill="1" applyBorder="1" applyAlignment="1" applyProtection="1">
      <alignment horizontal="right"/>
    </xf>
    <xf numFmtId="0" fontId="8" fillId="10" borderId="43" xfId="0" applyFont="1" applyFill="1" applyBorder="1" applyAlignment="1" applyProtection="1">
      <alignment horizontal="right"/>
    </xf>
    <xf numFmtId="0" fontId="2" fillId="10" borderId="37" xfId="0" applyFont="1" applyFill="1" applyBorder="1" applyAlignment="1" applyProtection="1">
      <alignment horizontal="center"/>
    </xf>
    <xf numFmtId="0" fontId="0" fillId="10" borderId="39" xfId="0" applyFill="1" applyBorder="1" applyAlignment="1" applyProtection="1">
      <alignment horizontal="center"/>
    </xf>
    <xf numFmtId="0" fontId="0" fillId="10" borderId="38" xfId="0" applyFill="1" applyBorder="1" applyAlignment="1" applyProtection="1">
      <alignment horizontal="center"/>
    </xf>
    <xf numFmtId="0" fontId="47" fillId="9" borderId="15" xfId="0" applyFont="1" applyFill="1" applyBorder="1" applyAlignment="1" applyProtection="1">
      <alignment horizontal="center"/>
    </xf>
    <xf numFmtId="2" fontId="14" fillId="11" borderId="11" xfId="0" applyNumberFormat="1" applyFont="1" applyFill="1" applyBorder="1" applyAlignment="1" applyProtection="1">
      <alignment horizontal="center"/>
    </xf>
    <xf numFmtId="49" fontId="1" fillId="9" borderId="11" xfId="0" applyNumberFormat="1" applyFont="1" applyFill="1" applyBorder="1" applyAlignment="1" applyProtection="1">
      <alignment horizontal="center"/>
    </xf>
    <xf numFmtId="49" fontId="47" fillId="9" borderId="11" xfId="0" applyNumberFormat="1" applyFont="1" applyFill="1" applyBorder="1" applyAlignment="1" applyProtection="1">
      <alignment horizontal="center"/>
    </xf>
    <xf numFmtId="0" fontId="2" fillId="6" borderId="0" xfId="0" applyFont="1" applyFill="1" applyBorder="1" applyAlignment="1" applyProtection="1">
      <alignment vertical="center"/>
    </xf>
    <xf numFmtId="0" fontId="6" fillId="24" borderId="27" xfId="0" applyFont="1" applyFill="1" applyBorder="1" applyAlignment="1" applyProtection="1">
      <alignment horizontal="center"/>
      <protection locked="0"/>
    </xf>
    <xf numFmtId="0" fontId="6" fillId="24" borderId="32" xfId="0" applyFont="1" applyFill="1" applyBorder="1" applyAlignment="1" applyProtection="1">
      <alignment horizontal="center"/>
      <protection locked="0"/>
    </xf>
    <xf numFmtId="2" fontId="1" fillId="25" borderId="1" xfId="0" applyNumberFormat="1" applyFont="1" applyFill="1" applyBorder="1" applyAlignment="1" applyProtection="1">
      <alignment horizontal="center"/>
      <protection locked="0"/>
    </xf>
    <xf numFmtId="0" fontId="1" fillId="24" borderId="34" xfId="0" applyFont="1" applyFill="1" applyBorder="1" applyAlignment="1">
      <alignment horizontal="center"/>
    </xf>
    <xf numFmtId="0" fontId="1" fillId="24" borderId="0" xfId="0" applyFont="1" applyFill="1" applyAlignment="1">
      <alignment horizontal="right"/>
    </xf>
    <xf numFmtId="0" fontId="1" fillId="24" borderId="0" xfId="0" applyFont="1" applyFill="1" applyAlignment="1">
      <alignment horizontal="center"/>
    </xf>
    <xf numFmtId="0" fontId="6" fillId="0" borderId="0" xfId="0" applyFont="1" applyAlignment="1">
      <alignment horizontal="right"/>
    </xf>
    <xf numFmtId="7" fontId="1" fillId="24" borderId="1" xfId="0" applyNumberFormat="1" applyFont="1" applyFill="1" applyBorder="1" applyAlignment="1" applyProtection="1">
      <alignment horizontal="center"/>
      <protection locked="0"/>
    </xf>
    <xf numFmtId="0" fontId="1" fillId="0" borderId="27" xfId="0" applyFont="1" applyBorder="1" applyAlignment="1">
      <alignment horizontal="center"/>
    </xf>
    <xf numFmtId="2" fontId="1" fillId="0" borderId="27" xfId="0" applyNumberFormat="1" applyFont="1" applyBorder="1" applyAlignment="1">
      <alignment horizontal="center"/>
    </xf>
    <xf numFmtId="0" fontId="6" fillId="24" borderId="1" xfId="0" applyFont="1" applyFill="1" applyBorder="1" applyAlignment="1">
      <alignment horizontal="right"/>
    </xf>
    <xf numFmtId="7" fontId="1" fillId="24" borderId="34" xfId="0" applyNumberFormat="1" applyFont="1" applyFill="1" applyBorder="1" applyAlignment="1" applyProtection="1">
      <alignment horizontal="center"/>
      <protection locked="0"/>
    </xf>
    <xf numFmtId="2" fontId="1" fillId="24" borderId="34" xfId="0" applyNumberFormat="1" applyFont="1" applyFill="1" applyBorder="1" applyAlignment="1">
      <alignment horizontal="center"/>
    </xf>
    <xf numFmtId="0" fontId="1" fillId="24" borderId="0" xfId="0" applyFont="1" applyFill="1"/>
    <xf numFmtId="0" fontId="3" fillId="24" borderId="1" xfId="0" applyFont="1" applyFill="1" applyBorder="1"/>
    <xf numFmtId="0" fontId="1" fillId="24" borderId="27" xfId="0" applyFont="1" applyFill="1" applyBorder="1"/>
    <xf numFmtId="164" fontId="1" fillId="24" borderId="27" xfId="0" applyNumberFormat="1" applyFont="1" applyFill="1" applyBorder="1" applyAlignment="1" applyProtection="1">
      <alignment horizontal="center"/>
      <protection locked="0"/>
    </xf>
    <xf numFmtId="9" fontId="1" fillId="24" borderId="0" xfId="0" applyNumberFormat="1" applyFont="1" applyFill="1" applyAlignment="1">
      <alignment horizontal="center"/>
    </xf>
    <xf numFmtId="164" fontId="1" fillId="24" borderId="27" xfId="0" applyNumberFormat="1" applyFont="1" applyFill="1" applyBorder="1" applyAlignment="1">
      <alignment horizontal="center"/>
    </xf>
    <xf numFmtId="7" fontId="1" fillId="24" borderId="0" xfId="0" applyNumberFormat="1" applyFont="1" applyFill="1" applyAlignment="1">
      <alignment horizontal="center" wrapText="1"/>
    </xf>
    <xf numFmtId="0" fontId="1" fillId="24" borderId="0" xfId="0" applyFont="1" applyFill="1" applyAlignment="1">
      <alignment horizontal="center" wrapText="1"/>
    </xf>
    <xf numFmtId="1" fontId="1" fillId="24" borderId="0" xfId="0" applyNumberFormat="1" applyFont="1" applyFill="1" applyAlignment="1">
      <alignment horizontal="center"/>
    </xf>
    <xf numFmtId="7" fontId="1" fillId="24" borderId="0" xfId="0" applyNumberFormat="1" applyFont="1" applyFill="1" applyAlignment="1">
      <alignment horizontal="center"/>
    </xf>
    <xf numFmtId="2" fontId="1" fillId="24" borderId="0" xfId="0" applyNumberFormat="1" applyFont="1" applyFill="1" applyAlignment="1">
      <alignment horizontal="center"/>
    </xf>
    <xf numFmtId="0" fontId="6" fillId="24" borderId="15" xfId="0" applyFont="1" applyFill="1" applyBorder="1" applyAlignment="1">
      <alignment horizontal="left"/>
    </xf>
    <xf numFmtId="2" fontId="11" fillId="24" borderId="11" xfId="0" applyNumberFormat="1" applyFont="1" applyFill="1" applyBorder="1" applyAlignment="1">
      <alignment horizontal="center"/>
    </xf>
    <xf numFmtId="0" fontId="47" fillId="9" borderId="11" xfId="0" applyFont="1" applyFill="1" applyBorder="1" applyAlignment="1" applyProtection="1">
      <alignment horizontal="right"/>
    </xf>
    <xf numFmtId="0" fontId="1" fillId="6" borderId="1" xfId="0" applyFont="1" applyFill="1" applyBorder="1" applyAlignment="1" applyProtection="1">
      <alignment horizontal="right" wrapText="1"/>
      <protection locked="0"/>
    </xf>
    <xf numFmtId="0" fontId="47" fillId="9" borderId="11" xfId="0" applyFont="1" applyFill="1" applyBorder="1" applyProtection="1"/>
    <xf numFmtId="1" fontId="47" fillId="9" borderId="11" xfId="0" applyNumberFormat="1" applyFont="1" applyFill="1" applyBorder="1" applyAlignment="1" applyProtection="1">
      <alignment horizontal="center"/>
    </xf>
    <xf numFmtId="0" fontId="40" fillId="0" borderId="0" xfId="0" applyFont="1" applyFill="1" applyBorder="1" applyProtection="1"/>
    <xf numFmtId="0" fontId="40" fillId="0" borderId="0" xfId="0" applyFont="1" applyFill="1" applyProtection="1"/>
    <xf numFmtId="0" fontId="47" fillId="14" borderId="8" xfId="0" applyFont="1" applyFill="1" applyBorder="1" applyProtection="1"/>
    <xf numFmtId="0" fontId="47" fillId="9" borderId="28" xfId="0" applyFont="1" applyFill="1" applyBorder="1" applyAlignment="1" applyProtection="1">
      <alignment horizontal="center"/>
    </xf>
    <xf numFmtId="2" fontId="1" fillId="0" borderId="1" xfId="0" applyNumberFormat="1" applyFont="1" applyBorder="1" applyAlignment="1" applyProtection="1">
      <alignment horizontal="center" vertical="center"/>
    </xf>
    <xf numFmtId="2" fontId="1" fillId="26" borderId="1" xfId="0" applyNumberFormat="1" applyFont="1" applyFill="1" applyBorder="1" applyAlignment="1" applyProtection="1">
      <alignment horizontal="center" vertical="center"/>
    </xf>
    <xf numFmtId="0" fontId="0" fillId="26" borderId="0" xfId="0" applyFill="1" applyProtection="1"/>
    <xf numFmtId="0" fontId="1" fillId="27" borderId="1" xfId="0" applyFont="1" applyFill="1" applyBorder="1" applyAlignment="1" applyProtection="1">
      <alignment horizontal="center" vertical="center"/>
      <protection locked="0"/>
    </xf>
    <xf numFmtId="0" fontId="0" fillId="27" borderId="0" xfId="0" applyFill="1" applyProtection="1"/>
    <xf numFmtId="0" fontId="1" fillId="28" borderId="1" xfId="0" applyFont="1" applyFill="1" applyBorder="1" applyAlignment="1">
      <alignment vertical="center"/>
    </xf>
    <xf numFmtId="0" fontId="0" fillId="28" borderId="0" xfId="0" applyFill="1" applyProtection="1"/>
    <xf numFmtId="0" fontId="1" fillId="13" borderId="1" xfId="0" applyFont="1" applyFill="1" applyBorder="1" applyAlignment="1" applyProtection="1">
      <alignment horizontal="center" vertical="center"/>
    </xf>
    <xf numFmtId="0" fontId="0" fillId="13" borderId="0" xfId="0" applyFill="1" applyProtection="1"/>
    <xf numFmtId="0" fontId="0" fillId="0" borderId="1" xfId="0" applyBorder="1"/>
    <xf numFmtId="2" fontId="6" fillId="6" borderId="1" xfId="5" applyNumberFormat="1" applyFont="1" applyBorder="1" applyAlignment="1" applyProtection="1">
      <alignment horizontal="center" wrapText="1"/>
    </xf>
    <xf numFmtId="0" fontId="1" fillId="24" borderId="0" xfId="0" applyFont="1" applyFill="1" applyBorder="1"/>
    <xf numFmtId="0" fontId="2" fillId="10" borderId="7" xfId="0" applyFont="1" applyFill="1" applyBorder="1" applyProtection="1"/>
    <xf numFmtId="0" fontId="2" fillId="12" borderId="0" xfId="0" applyFont="1" applyFill="1" applyBorder="1" applyAlignment="1" applyProtection="1">
      <alignment horizontal="center"/>
    </xf>
    <xf numFmtId="0" fontId="77" fillId="0" borderId="1" xfId="0" applyFont="1" applyFill="1" applyBorder="1" applyAlignment="1">
      <alignment horizontal="left" wrapText="1" readingOrder="1"/>
    </xf>
    <xf numFmtId="0" fontId="78" fillId="0" borderId="1" xfId="0" applyFont="1" applyFill="1" applyBorder="1" applyAlignment="1">
      <alignment horizontal="center" wrapText="1" readingOrder="1"/>
    </xf>
    <xf numFmtId="0" fontId="4" fillId="0" borderId="1" xfId="0" applyFont="1" applyFill="1" applyBorder="1" applyAlignment="1">
      <alignment horizontal="center" wrapText="1"/>
    </xf>
    <xf numFmtId="0" fontId="77" fillId="0" borderId="1" xfId="0" applyFont="1" applyFill="1" applyBorder="1" applyAlignment="1">
      <alignment horizontal="center" wrapText="1" readingOrder="1"/>
    </xf>
    <xf numFmtId="0" fontId="76" fillId="0" borderId="1" xfId="0" applyFont="1" applyFill="1" applyBorder="1" applyAlignment="1">
      <alignment wrapText="1"/>
    </xf>
    <xf numFmtId="0" fontId="64" fillId="0" borderId="1" xfId="0" applyFont="1" applyFill="1" applyBorder="1" applyAlignment="1">
      <alignment horizontal="left" wrapText="1" readingOrder="1"/>
    </xf>
    <xf numFmtId="0" fontId="47" fillId="9" borderId="13" xfId="0" applyFont="1" applyFill="1" applyBorder="1" applyProtection="1"/>
    <xf numFmtId="0" fontId="64" fillId="0" borderId="0" xfId="0" applyFont="1" applyFill="1" applyBorder="1" applyAlignment="1">
      <alignment horizontal="left" wrapText="1" readingOrder="1"/>
    </xf>
    <xf numFmtId="0" fontId="76" fillId="0" borderId="0" xfId="0" applyFont="1" applyFill="1" applyBorder="1" applyAlignment="1">
      <alignment wrapText="1"/>
    </xf>
    <xf numFmtId="0" fontId="33" fillId="0" borderId="0" xfId="0" applyFont="1" applyFill="1"/>
    <xf numFmtId="0" fontId="33" fillId="0" borderId="0" xfId="0" applyFont="1"/>
    <xf numFmtId="49" fontId="75" fillId="0" borderId="1" xfId="5" applyFont="1" applyFill="1" applyBorder="1" applyAlignment="1" applyProtection="1">
      <alignment horizontal="right" wrapText="1"/>
      <protection locked="0"/>
    </xf>
    <xf numFmtId="0" fontId="40" fillId="0" borderId="1" xfId="0" applyFont="1" applyFill="1" applyBorder="1"/>
    <xf numFmtId="10" fontId="75" fillId="0" borderId="1" xfId="5" applyNumberFormat="1" applyFont="1" applyFill="1" applyBorder="1" applyAlignment="1" applyProtection="1">
      <alignment horizontal="center" wrapText="1"/>
      <protection locked="0"/>
    </xf>
    <xf numFmtId="0" fontId="40" fillId="0" borderId="0" xfId="0" applyFont="1" applyFill="1" applyBorder="1" applyAlignment="1" applyProtection="1">
      <alignment wrapText="1"/>
    </xf>
    <xf numFmtId="0" fontId="2" fillId="19" borderId="3" xfId="0" applyFont="1" applyFill="1" applyBorder="1" applyAlignment="1">
      <alignment horizontal="right"/>
    </xf>
    <xf numFmtId="0" fontId="2" fillId="19" borderId="0" xfId="0" applyFont="1" applyFill="1" applyBorder="1" applyAlignment="1"/>
    <xf numFmtId="0" fontId="14" fillId="19" borderId="3" xfId="0" applyFont="1" applyFill="1" applyBorder="1" applyAlignment="1">
      <alignment horizontal="right"/>
    </xf>
    <xf numFmtId="0" fontId="14" fillId="19" borderId="0" xfId="0" applyFont="1" applyFill="1" applyBorder="1" applyAlignment="1">
      <alignment horizontal="right"/>
    </xf>
    <xf numFmtId="0" fontId="24" fillId="19" borderId="3" xfId="0" applyFont="1" applyFill="1" applyBorder="1" applyAlignment="1">
      <alignment horizontal="right"/>
    </xf>
    <xf numFmtId="0" fontId="24" fillId="19" borderId="0" xfId="0" applyFont="1" applyFill="1" applyBorder="1" applyAlignment="1">
      <alignment horizontal="right"/>
    </xf>
    <xf numFmtId="0" fontId="14" fillId="19" borderId="0" xfId="0" applyFont="1" applyFill="1" applyBorder="1" applyAlignment="1">
      <alignment horizontal="center"/>
    </xf>
    <xf numFmtId="0" fontId="14" fillId="19" borderId="4" xfId="0" applyFont="1" applyFill="1" applyBorder="1" applyAlignment="1">
      <alignment horizontal="center"/>
    </xf>
    <xf numFmtId="0" fontId="14" fillId="19" borderId="15" xfId="0" applyFont="1" applyFill="1" applyBorder="1" applyAlignment="1">
      <alignment horizontal="right"/>
    </xf>
    <xf numFmtId="0" fontId="14" fillId="19" borderId="17" xfId="0" applyFont="1" applyFill="1" applyBorder="1" applyAlignment="1">
      <alignment horizontal="right"/>
    </xf>
    <xf numFmtId="9" fontId="8" fillId="6" borderId="12" xfId="0" applyNumberFormat="1" applyFont="1" applyFill="1" applyBorder="1" applyAlignment="1" applyProtection="1">
      <alignment horizontal="center"/>
    </xf>
    <xf numFmtId="9" fontId="8" fillId="6" borderId="27" xfId="0" applyNumberFormat="1" applyFont="1" applyFill="1" applyBorder="1" applyAlignment="1" applyProtection="1">
      <alignment horizontal="center"/>
    </xf>
    <xf numFmtId="0" fontId="5" fillId="6" borderId="15" xfId="0" applyFont="1" applyFill="1" applyBorder="1" applyAlignment="1" applyProtection="1">
      <alignment horizontal="center"/>
    </xf>
    <xf numFmtId="0" fontId="5" fillId="6" borderId="8" xfId="0" applyFont="1" applyFill="1" applyBorder="1" applyAlignment="1" applyProtection="1">
      <alignment horizontal="center"/>
    </xf>
    <xf numFmtId="0" fontId="5" fillId="6" borderId="17" xfId="0" applyFont="1" applyFill="1" applyBorder="1" applyAlignment="1" applyProtection="1">
      <alignment horizontal="center"/>
    </xf>
    <xf numFmtId="49" fontId="8" fillId="6" borderId="1" xfId="0" applyNumberFormat="1" applyFont="1" applyFill="1" applyBorder="1" applyAlignment="1" applyProtection="1">
      <alignment horizontal="right" wrapText="1"/>
      <protection locked="0"/>
    </xf>
    <xf numFmtId="0" fontId="72" fillId="0" borderId="0" xfId="0" applyFont="1" applyFill="1" applyBorder="1" applyAlignment="1" applyProtection="1">
      <alignment horizontal="justify" vertical="justify" wrapText="1"/>
    </xf>
    <xf numFmtId="0" fontId="74" fillId="0" borderId="0" xfId="0" applyFont="1" applyFill="1" applyAlignment="1" applyProtection="1">
      <alignment horizontal="justify" vertical="justify"/>
    </xf>
    <xf numFmtId="0" fontId="2" fillId="12" borderId="15" xfId="0" applyFont="1" applyFill="1" applyBorder="1" applyAlignment="1" applyProtection="1">
      <alignment horizontal="center"/>
    </xf>
    <xf numFmtId="0" fontId="2" fillId="12" borderId="17" xfId="0" applyFont="1" applyFill="1" applyBorder="1" applyAlignment="1" applyProtection="1">
      <alignment horizontal="center"/>
    </xf>
    <xf numFmtId="0" fontId="14" fillId="11" borderId="15" xfId="0" applyFont="1" applyFill="1" applyBorder="1" applyAlignment="1" applyProtection="1">
      <alignment horizontal="right"/>
    </xf>
    <xf numFmtId="0" fontId="14" fillId="11" borderId="8" xfId="0" applyFont="1" applyFill="1" applyBorder="1" applyAlignment="1" applyProtection="1">
      <alignment horizontal="right"/>
    </xf>
    <xf numFmtId="0" fontId="14" fillId="11" borderId="17" xfId="0" applyFont="1" applyFill="1" applyBorder="1" applyAlignment="1" applyProtection="1">
      <alignment horizontal="right"/>
    </xf>
    <xf numFmtId="0" fontId="1" fillId="0" borderId="3" xfId="0" applyFont="1" applyFill="1" applyBorder="1" applyAlignment="1" applyProtection="1">
      <alignment horizontal="center"/>
    </xf>
    <xf numFmtId="0" fontId="1" fillId="0" borderId="0" xfId="0" applyFont="1" applyFill="1" applyBorder="1" applyAlignment="1" applyProtection="1">
      <alignment horizontal="center"/>
    </xf>
    <xf numFmtId="49" fontId="2" fillId="23" borderId="78" xfId="5" applyFont="1" applyFill="1" applyBorder="1" applyAlignment="1" applyProtection="1">
      <alignment horizontal="center" wrapText="1"/>
    </xf>
    <xf numFmtId="49" fontId="2" fillId="23" borderId="79" xfId="5" applyFont="1" applyFill="1" applyBorder="1" applyAlignment="1" applyProtection="1">
      <alignment horizontal="center" wrapText="1"/>
    </xf>
    <xf numFmtId="0" fontId="2" fillId="12" borderId="76" xfId="0" applyFont="1" applyFill="1" applyBorder="1" applyAlignment="1" applyProtection="1">
      <alignment horizontal="center"/>
    </xf>
    <xf numFmtId="0" fontId="2" fillId="0" borderId="77" xfId="0" applyFont="1" applyBorder="1" applyAlignment="1" applyProtection="1">
      <alignment horizontal="center"/>
    </xf>
    <xf numFmtId="0" fontId="6" fillId="2" borderId="0" xfId="10" applyFont="1" applyFill="1" applyBorder="1" applyAlignment="1" applyProtection="1">
      <alignment horizontal="center" wrapText="1"/>
    </xf>
    <xf numFmtId="0" fontId="77" fillId="0" borderId="1" xfId="0" applyFont="1" applyFill="1" applyBorder="1" applyAlignment="1">
      <alignment horizontal="justify" vertical="center" wrapText="1" readingOrder="1"/>
    </xf>
    <xf numFmtId="0" fontId="64" fillId="0" borderId="84" xfId="0" applyFont="1" applyFill="1" applyBorder="1" applyAlignment="1">
      <alignment horizontal="center" wrapText="1" readingOrder="1"/>
    </xf>
    <xf numFmtId="0" fontId="13" fillId="2" borderId="1" xfId="0" applyFont="1" applyFill="1" applyBorder="1" applyAlignment="1" applyProtection="1">
      <alignment wrapText="1"/>
      <protection locked="0"/>
    </xf>
    <xf numFmtId="0" fontId="0" fillId="0" borderId="1" xfId="0" applyBorder="1" applyAlignment="1" applyProtection="1">
      <protection locked="0"/>
    </xf>
    <xf numFmtId="0" fontId="0" fillId="0" borderId="1" xfId="0" applyBorder="1" applyAlignment="1" applyProtection="1">
      <alignment wrapText="1"/>
      <protection locked="0"/>
    </xf>
    <xf numFmtId="0" fontId="2" fillId="10" borderId="73" xfId="0" applyFont="1" applyFill="1" applyBorder="1" applyAlignment="1" applyProtection="1">
      <alignment horizontal="center"/>
    </xf>
    <xf numFmtId="0" fontId="2" fillId="10" borderId="8" xfId="0" applyFont="1" applyFill="1" applyBorder="1" applyAlignment="1" applyProtection="1">
      <alignment horizontal="center"/>
    </xf>
    <xf numFmtId="0" fontId="2" fillId="10" borderId="15" xfId="0" applyFont="1" applyFill="1" applyBorder="1" applyAlignment="1" applyProtection="1">
      <alignment horizontal="center"/>
    </xf>
    <xf numFmtId="0" fontId="2" fillId="10" borderId="17" xfId="0" applyFont="1" applyFill="1" applyBorder="1" applyAlignment="1" applyProtection="1">
      <alignment horizontal="center"/>
    </xf>
    <xf numFmtId="0" fontId="14" fillId="11" borderId="25" xfId="0" applyFont="1" applyFill="1" applyBorder="1" applyAlignment="1" applyProtection="1">
      <alignment horizontal="right"/>
    </xf>
    <xf numFmtId="0" fontId="21" fillId="11" borderId="42" xfId="0" applyFont="1" applyFill="1" applyBorder="1" applyAlignment="1" applyProtection="1">
      <alignment horizontal="right"/>
    </xf>
    <xf numFmtId="0" fontId="21" fillId="11" borderId="26" xfId="0" applyFont="1" applyFill="1" applyBorder="1" applyAlignment="1" applyProtection="1">
      <alignment horizontal="right"/>
    </xf>
    <xf numFmtId="49" fontId="1" fillId="6" borderId="1" xfId="0" applyNumberFormat="1" applyFont="1" applyFill="1" applyBorder="1" applyAlignment="1" applyProtection="1">
      <alignment horizontal="right" vertical="center" wrapText="1"/>
      <protection locked="0"/>
    </xf>
    <xf numFmtId="49" fontId="8" fillId="6" borderId="1" xfId="0" applyNumberFormat="1" applyFont="1" applyFill="1" applyBorder="1" applyAlignment="1" applyProtection="1">
      <alignment horizontal="right" vertical="center" wrapText="1"/>
      <protection locked="0"/>
    </xf>
    <xf numFmtId="0" fontId="50" fillId="0" borderId="1" xfId="0" applyFont="1" applyBorder="1" applyAlignment="1">
      <alignment horizontal="center" wrapText="1"/>
    </xf>
    <xf numFmtId="0" fontId="17" fillId="0" borderId="1" xfId="0" applyFont="1" applyBorder="1" applyAlignment="1">
      <alignment horizontal="center"/>
    </xf>
    <xf numFmtId="0" fontId="11" fillId="2" borderId="0" xfId="0" applyFont="1" applyFill="1" applyBorder="1" applyAlignment="1" applyProtection="1">
      <alignment horizontal="center" wrapText="1"/>
      <protection locked="0"/>
    </xf>
    <xf numFmtId="0" fontId="11" fillId="0" borderId="0" xfId="0" applyFont="1" applyBorder="1" applyAlignment="1" applyProtection="1">
      <alignment horizontal="center" wrapText="1"/>
      <protection locked="0"/>
    </xf>
    <xf numFmtId="0" fontId="8" fillId="2" borderId="1" xfId="0" applyFont="1" applyFill="1" applyBorder="1" applyAlignment="1" applyProtection="1">
      <alignment wrapText="1"/>
      <protection locked="0"/>
    </xf>
    <xf numFmtId="0" fontId="8" fillId="2" borderId="1" xfId="0" applyFont="1" applyFill="1" applyBorder="1" applyAlignment="1" applyProtection="1">
      <protection locked="0"/>
    </xf>
    <xf numFmtId="0" fontId="11" fillId="10" borderId="3" xfId="0" applyFont="1" applyFill="1" applyBorder="1" applyAlignment="1" applyProtection="1">
      <alignment horizontal="center"/>
    </xf>
    <xf numFmtId="0" fontId="11" fillId="10" borderId="0" xfId="0" applyFont="1" applyFill="1" applyBorder="1" applyAlignment="1" applyProtection="1">
      <alignment horizontal="center"/>
    </xf>
    <xf numFmtId="0" fontId="11" fillId="10" borderId="33" xfId="0" applyFont="1" applyFill="1" applyBorder="1" applyAlignment="1" applyProtection="1">
      <alignment horizontal="center"/>
    </xf>
    <xf numFmtId="0" fontId="14" fillId="13" borderId="15" xfId="0" applyFont="1" applyFill="1" applyBorder="1" applyAlignment="1" applyProtection="1">
      <alignment horizontal="right" wrapText="1"/>
    </xf>
    <xf numFmtId="0" fontId="14" fillId="13" borderId="8" xfId="0" applyFont="1" applyFill="1" applyBorder="1" applyAlignment="1" applyProtection="1">
      <alignment horizontal="right" wrapText="1"/>
    </xf>
    <xf numFmtId="9" fontId="1" fillId="24" borderId="12" xfId="0" applyNumberFormat="1" applyFont="1" applyFill="1" applyBorder="1" applyAlignment="1">
      <alignment horizontal="center"/>
    </xf>
    <xf numFmtId="9" fontId="1" fillId="24" borderId="83" xfId="0" applyNumberFormat="1" applyFont="1" applyFill="1" applyBorder="1" applyAlignment="1">
      <alignment horizontal="center"/>
    </xf>
    <xf numFmtId="49" fontId="1" fillId="24" borderId="18" xfId="0" applyNumberFormat="1" applyFont="1" applyFill="1" applyBorder="1" applyAlignment="1" applyProtection="1">
      <alignment horizontal="right" vertical="center" wrapText="1"/>
      <protection locked="0"/>
    </xf>
    <xf numFmtId="49" fontId="1" fillId="24" borderId="14" xfId="0" applyNumberFormat="1" applyFont="1" applyFill="1" applyBorder="1" applyAlignment="1" applyProtection="1">
      <alignment horizontal="right" vertical="center" wrapText="1"/>
      <protection locked="0"/>
    </xf>
    <xf numFmtId="0" fontId="25" fillId="6" borderId="10" xfId="0" applyFont="1" applyFill="1" applyBorder="1" applyAlignment="1" applyProtection="1">
      <alignment horizontal="center"/>
    </xf>
    <xf numFmtId="0" fontId="25" fillId="6" borderId="7" xfId="0" applyFont="1" applyFill="1" applyBorder="1" applyAlignment="1" applyProtection="1">
      <alignment horizontal="center"/>
    </xf>
    <xf numFmtId="0" fontId="1" fillId="6" borderId="1" xfId="0" applyFont="1" applyFill="1" applyBorder="1" applyAlignment="1" applyProtection="1">
      <alignment horizontal="center"/>
      <protection locked="0"/>
    </xf>
    <xf numFmtId="0" fontId="0" fillId="6" borderId="1" xfId="0" applyFill="1" applyBorder="1" applyAlignment="1" applyProtection="1">
      <alignment horizontal="center"/>
      <protection locked="0"/>
    </xf>
    <xf numFmtId="0" fontId="33" fillId="12" borderId="43" xfId="0" applyFont="1" applyFill="1" applyBorder="1" applyAlignment="1" applyProtection="1">
      <alignment horizontal="center" wrapText="1"/>
    </xf>
    <xf numFmtId="0" fontId="33" fillId="12" borderId="44" xfId="0" applyFont="1" applyFill="1" applyBorder="1" applyAlignment="1" applyProtection="1">
      <alignment horizontal="center" wrapText="1"/>
    </xf>
    <xf numFmtId="0" fontId="33" fillId="12" borderId="45" xfId="0" applyFont="1" applyFill="1" applyBorder="1" applyAlignment="1" applyProtection="1">
      <alignment horizontal="center" wrapText="1"/>
    </xf>
    <xf numFmtId="0" fontId="0" fillId="12" borderId="46" xfId="0" applyFill="1" applyBorder="1" applyAlignment="1" applyProtection="1">
      <alignment horizontal="center" wrapText="1"/>
    </xf>
    <xf numFmtId="0" fontId="18" fillId="10" borderId="3" xfId="0" applyFont="1" applyFill="1" applyBorder="1" applyAlignment="1" applyProtection="1">
      <alignment horizontal="center"/>
    </xf>
    <xf numFmtId="0" fontId="18" fillId="10" borderId="0" xfId="0" applyFont="1" applyFill="1" applyBorder="1" applyAlignment="1" applyProtection="1">
      <alignment horizontal="center"/>
    </xf>
    <xf numFmtId="0" fontId="18" fillId="10" borderId="33" xfId="0" applyFont="1" applyFill="1" applyBorder="1" applyAlignment="1" applyProtection="1">
      <alignment horizontal="center"/>
    </xf>
    <xf numFmtId="0" fontId="14" fillId="0" borderId="8" xfId="0" applyFont="1" applyBorder="1" applyAlignment="1" applyProtection="1">
      <alignment horizontal="right"/>
    </xf>
    <xf numFmtId="0" fontId="14" fillId="0" borderId="17" xfId="0" applyFont="1" applyBorder="1" applyAlignment="1" applyProtection="1">
      <alignment horizontal="right"/>
    </xf>
    <xf numFmtId="0" fontId="4" fillId="2" borderId="0" xfId="0" applyFont="1" applyFill="1" applyBorder="1" applyAlignment="1" applyProtection="1">
      <alignment horizontal="center"/>
    </xf>
    <xf numFmtId="0" fontId="2" fillId="0" borderId="0" xfId="0" applyFont="1" applyBorder="1" applyAlignment="1" applyProtection="1">
      <alignment horizontal="center"/>
    </xf>
    <xf numFmtId="0" fontId="2" fillId="0" borderId="33" xfId="0" applyFont="1" applyBorder="1" applyAlignment="1" applyProtection="1">
      <alignment horizontal="center"/>
    </xf>
    <xf numFmtId="0" fontId="2" fillId="10" borderId="67" xfId="0" applyFont="1" applyFill="1" applyBorder="1" applyAlignment="1" applyProtection="1">
      <alignment horizontal="center" vertical="center" wrapText="1"/>
    </xf>
    <xf numFmtId="0" fontId="2" fillId="0" borderId="9" xfId="0" applyFont="1" applyBorder="1" applyAlignment="1" applyProtection="1">
      <alignment vertical="center" wrapText="1"/>
    </xf>
    <xf numFmtId="0" fontId="2" fillId="0" borderId="40" xfId="0" applyFont="1" applyBorder="1" applyAlignment="1" applyProtection="1">
      <alignment vertical="center" wrapText="1"/>
    </xf>
    <xf numFmtId="0" fontId="2" fillId="0" borderId="4" xfId="0" applyFont="1" applyBorder="1" applyAlignment="1" applyProtection="1">
      <alignment vertical="center" wrapText="1"/>
    </xf>
    <xf numFmtId="0" fontId="2" fillId="0" borderId="49" xfId="0" applyFont="1" applyBorder="1" applyAlignment="1" applyProtection="1">
      <alignment vertical="center" wrapText="1"/>
    </xf>
    <xf numFmtId="0" fontId="2" fillId="0" borderId="68" xfId="0" applyFont="1" applyBorder="1" applyAlignment="1" applyProtection="1">
      <alignment vertical="center" wrapText="1"/>
    </xf>
    <xf numFmtId="0" fontId="2" fillId="6" borderId="0" xfId="0" applyFont="1" applyFill="1" applyBorder="1" applyAlignment="1">
      <alignment horizontal="center"/>
    </xf>
    <xf numFmtId="0" fontId="2" fillId="12" borderId="15" xfId="0" applyFont="1" applyFill="1" applyBorder="1" applyAlignment="1">
      <alignment horizontal="center" wrapText="1"/>
    </xf>
    <xf numFmtId="0" fontId="0" fillId="0" borderId="17" xfId="0" applyBorder="1" applyAlignment="1">
      <alignment horizontal="center" wrapText="1"/>
    </xf>
    <xf numFmtId="0" fontId="55" fillId="21" borderId="0" xfId="12" applyFill="1" applyAlignment="1" applyProtection="1">
      <alignment horizontal="center" vertical="center" wrapText="1"/>
      <protection locked="0"/>
    </xf>
    <xf numFmtId="0" fontId="14" fillId="12" borderId="15" xfId="12" applyFont="1" applyFill="1" applyBorder="1" applyAlignment="1" applyProtection="1">
      <alignment horizontal="center" vertical="center"/>
      <protection locked="0"/>
    </xf>
    <xf numFmtId="0" fontId="64" fillId="12" borderId="8" xfId="12" applyFont="1" applyFill="1" applyBorder="1" applyAlignment="1" applyProtection="1">
      <alignment horizontal="center" vertical="center"/>
      <protection locked="0"/>
    </xf>
    <xf numFmtId="0" fontId="64" fillId="0" borderId="8" xfId="12" applyFont="1" applyBorder="1" applyAlignment="1" applyProtection="1">
      <alignment vertical="center"/>
      <protection locked="0"/>
    </xf>
    <xf numFmtId="2" fontId="79" fillId="0" borderId="1" xfId="5" applyNumberFormat="1" applyFont="1" applyFill="1" applyBorder="1" applyAlignment="1" applyProtection="1">
      <alignment horizontal="center" wrapText="1"/>
    </xf>
    <xf numFmtId="0" fontId="33" fillId="0" borderId="5" xfId="0" applyFont="1" applyFill="1" applyBorder="1"/>
    <xf numFmtId="0" fontId="33" fillId="0" borderId="0" xfId="0" applyFont="1" applyFill="1" applyBorder="1" applyAlignment="1">
      <alignment horizontal="center"/>
    </xf>
    <xf numFmtId="0" fontId="33" fillId="0" borderId="5" xfId="0" applyFont="1" applyFill="1" applyBorder="1" applyProtection="1"/>
    <xf numFmtId="0" fontId="33" fillId="0" borderId="0" xfId="0" applyFont="1" applyFill="1" applyProtection="1"/>
    <xf numFmtId="0" fontId="33" fillId="0" borderId="7" xfId="0" applyFont="1" applyFill="1" applyBorder="1" applyAlignment="1" applyProtection="1">
      <alignment horizontal="right" wrapText="1"/>
    </xf>
    <xf numFmtId="0" fontId="33" fillId="0" borderId="1" xfId="0" applyFont="1" applyFill="1" applyBorder="1" applyAlignment="1" applyProtection="1">
      <alignment horizontal="center"/>
    </xf>
    <xf numFmtId="0" fontId="79" fillId="0" borderId="1" xfId="0" applyFont="1" applyFill="1" applyBorder="1" applyAlignment="1" applyProtection="1">
      <alignment horizontal="right"/>
    </xf>
    <xf numFmtId="1" fontId="79" fillId="0" borderId="1" xfId="0" applyNumberFormat="1" applyFont="1" applyFill="1" applyBorder="1" applyAlignment="1" applyProtection="1">
      <alignment horizontal="center"/>
    </xf>
    <xf numFmtId="0" fontId="33" fillId="0" borderId="0" xfId="0" applyFont="1" applyFill="1" applyBorder="1" applyProtection="1"/>
    <xf numFmtId="0" fontId="33" fillId="0" borderId="0" xfId="0" applyFont="1" applyFill="1" applyBorder="1" applyAlignment="1" applyProtection="1">
      <alignment horizontal="right" wrapText="1"/>
    </xf>
    <xf numFmtId="0" fontId="58" fillId="0" borderId="0" xfId="0" applyFont="1" applyAlignment="1">
      <alignment horizontal="center"/>
    </xf>
    <xf numFmtId="10" fontId="66" fillId="22" borderId="85" xfId="12" applyNumberFormat="1" applyFont="1" applyFill="1" applyBorder="1" applyAlignment="1" applyProtection="1">
      <alignment horizontal="center" vertical="center" wrapText="1"/>
      <protection locked="0"/>
    </xf>
    <xf numFmtId="9" fontId="66" fillId="22" borderId="85" xfId="12" applyNumberFormat="1" applyFont="1" applyFill="1" applyBorder="1" applyAlignment="1" applyProtection="1">
      <alignment horizontal="center" vertical="center" wrapText="1"/>
      <protection locked="0"/>
    </xf>
    <xf numFmtId="0" fontId="80" fillId="21" borderId="10" xfId="12" applyFont="1" applyFill="1" applyBorder="1" applyAlignment="1" applyProtection="1">
      <alignment horizontal="center" vertical="top"/>
      <protection locked="0"/>
    </xf>
    <xf numFmtId="0" fontId="80" fillId="21" borderId="7" xfId="12" applyFont="1" applyFill="1" applyBorder="1" applyAlignment="1" applyProtection="1">
      <alignment horizontal="center" vertical="top"/>
      <protection locked="0"/>
    </xf>
    <xf numFmtId="0" fontId="80" fillId="21" borderId="9" xfId="12" applyFont="1" applyFill="1" applyBorder="1" applyAlignment="1" applyProtection="1">
      <alignment horizontal="center" vertical="top"/>
      <protection locked="0"/>
    </xf>
    <xf numFmtId="0" fontId="81" fillId="21" borderId="13" xfId="12" applyFont="1" applyFill="1" applyBorder="1" applyAlignment="1" applyProtection="1">
      <alignment horizontal="center" vertical="top"/>
      <protection locked="0"/>
    </xf>
    <xf numFmtId="0" fontId="81" fillId="21" borderId="5" xfId="12" applyFont="1" applyFill="1" applyBorder="1" applyAlignment="1" applyProtection="1">
      <alignment horizontal="center" vertical="top"/>
      <protection locked="0"/>
    </xf>
    <xf numFmtId="0" fontId="81" fillId="21" borderId="6" xfId="12" applyFont="1" applyFill="1" applyBorder="1" applyAlignment="1" applyProtection="1">
      <alignment horizontal="center" vertical="top"/>
      <protection locked="0"/>
    </xf>
  </cellXfs>
  <cellStyles count="13">
    <cellStyle name="Comma" xfId="1" builtinId="3"/>
    <cellStyle name="Credits" xfId="2" xr:uid="{00000000-0005-0000-0000-000001000000}"/>
    <cellStyle name="Hyperlink" xfId="11" builtinId="8"/>
    <cellStyle name="Normal" xfId="0" builtinId="0"/>
    <cellStyle name="Normal 2" xfId="12" xr:uid="{00000000-0005-0000-0000-000004000000}"/>
    <cellStyle name="Normal_Sheet1" xfId="10" xr:uid="{00000000-0005-0000-0000-000005000000}"/>
    <cellStyle name="Style 1" xfId="3" xr:uid="{00000000-0005-0000-0000-000006000000}"/>
    <cellStyle name="Style 2" xfId="4" xr:uid="{00000000-0005-0000-0000-000007000000}"/>
    <cellStyle name="Style 3" xfId="5" xr:uid="{00000000-0005-0000-0000-000008000000}"/>
    <cellStyle name="Style 4" xfId="6" xr:uid="{00000000-0005-0000-0000-000009000000}"/>
    <cellStyle name="Style 5" xfId="7" xr:uid="{00000000-0005-0000-0000-00000A000000}"/>
    <cellStyle name="Style 6" xfId="8" xr:uid="{00000000-0005-0000-0000-00000B000000}"/>
    <cellStyle name="Style 7" xfId="9" xr:uid="{00000000-0005-0000-0000-00000C000000}"/>
  </cellStyles>
  <dxfs count="0"/>
  <tableStyles count="0" defaultTableStyle="TableStyleMedium9" defaultPivotStyle="PivotStyleLight16"/>
  <colors>
    <mruColors>
      <color rgb="FFC5BE97"/>
      <color rgb="FFFFFFCC"/>
      <color rgb="FFCC9900"/>
      <color rgb="FFF7F7F7"/>
      <color rgb="FFF3F3F3"/>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1295400</xdr:colOff>
      <xdr:row>0</xdr:row>
      <xdr:rowOff>47626</xdr:rowOff>
    </xdr:from>
    <xdr:to>
      <xdr:col>0</xdr:col>
      <xdr:colOff>5334000</xdr:colOff>
      <xdr:row>1</xdr:row>
      <xdr:rowOff>33216</xdr:rowOff>
    </xdr:to>
    <xdr:pic>
      <xdr:nvPicPr>
        <xdr:cNvPr id="5" name="Picture 2" descr="HHP Dept of Tour, Rec and Sports Man UFsmall.jp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rcRect b="56024"/>
        <a:stretch>
          <a:fillRect/>
        </a:stretch>
      </xdr:blipFill>
      <xdr:spPr bwMode="auto">
        <a:xfrm>
          <a:off x="1295400" y="47626"/>
          <a:ext cx="4038600" cy="69044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323850</xdr:colOff>
      <xdr:row>3</xdr:row>
      <xdr:rowOff>338136</xdr:rowOff>
    </xdr:from>
    <xdr:to>
      <xdr:col>0</xdr:col>
      <xdr:colOff>8801099</xdr:colOff>
      <xdr:row>3</xdr:row>
      <xdr:rowOff>3078433</xdr:rowOff>
    </xdr:to>
    <xdr:pic>
      <xdr:nvPicPr>
        <xdr:cNvPr id="2" name="Picture 1">
          <a:extLst>
            <a:ext uri="{FF2B5EF4-FFF2-40B4-BE49-F238E27FC236}">
              <a16:creationId xmlns:a16="http://schemas.microsoft.com/office/drawing/2014/main" id="{00000000-0008-0000-09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70" t="-1246" r="770" b="48428"/>
        <a:stretch/>
      </xdr:blipFill>
      <xdr:spPr bwMode="auto">
        <a:xfrm>
          <a:off x="323850" y="766761"/>
          <a:ext cx="8477249" cy="2740297"/>
        </a:xfrm>
        <a:prstGeom prst="rect">
          <a:avLst/>
        </a:prstGeom>
        <a:ln w="31750" cap="sq">
          <a:solidFill>
            <a:srgbClr val="000000"/>
          </a:solidFill>
          <a:miter lim="800000"/>
        </a:ln>
        <a:effectLst>
          <a:outerShdw blurRad="57150" dist="50800" dir="2700000" algn="tl" rotWithShape="0">
            <a:srgbClr val="000000">
              <a:alpha val="40000"/>
            </a:srgbClr>
          </a:outerShdw>
        </a:effectLst>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0</xdr:col>
      <xdr:colOff>1466851</xdr:colOff>
      <xdr:row>12</xdr:row>
      <xdr:rowOff>104776</xdr:rowOff>
    </xdr:from>
    <xdr:to>
      <xdr:col>0</xdr:col>
      <xdr:colOff>7439025</xdr:colOff>
      <xdr:row>12</xdr:row>
      <xdr:rowOff>3133246</xdr:rowOff>
    </xdr:to>
    <xdr:pic>
      <xdr:nvPicPr>
        <xdr:cNvPr id="4" name="Picture 3">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6851" y="5219701"/>
          <a:ext cx="5972174" cy="3028470"/>
        </a:xfrm>
        <a:prstGeom prst="rect">
          <a:avLst/>
        </a:prstGeom>
        <a:ln w="22225" cap="sq">
          <a:solidFill>
            <a:srgbClr val="000000"/>
          </a:solidFill>
          <a:miter lim="800000"/>
        </a:ln>
        <a:effectLst>
          <a:outerShdw blurRad="57150" dist="50800" dir="2700000" algn="tl" rotWithShape="0">
            <a:srgbClr val="000000">
              <a:alpha val="40000"/>
            </a:srgbClr>
          </a:outerShdw>
        </a:effectLst>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0</xdr:col>
      <xdr:colOff>1323975</xdr:colOff>
      <xdr:row>19</xdr:row>
      <xdr:rowOff>114300</xdr:rowOff>
    </xdr:from>
    <xdr:to>
      <xdr:col>0</xdr:col>
      <xdr:colOff>7753350</xdr:colOff>
      <xdr:row>20</xdr:row>
      <xdr:rowOff>3304141</xdr:rowOff>
    </xdr:to>
    <xdr:pic>
      <xdr:nvPicPr>
        <xdr:cNvPr id="5" name="Picture 4">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23975" y="10153650"/>
          <a:ext cx="6429375" cy="3351765"/>
        </a:xfrm>
        <a:prstGeom prst="rect">
          <a:avLst/>
        </a:prstGeom>
        <a:ln w="28575" cap="sq">
          <a:solidFill>
            <a:srgbClr val="000000"/>
          </a:solidFill>
          <a:miter lim="800000"/>
        </a:ln>
        <a:effectLst>
          <a:outerShdw blurRad="57150" dist="50800" dir="2700000" algn="tl" rotWithShape="0">
            <a:srgbClr val="000000">
              <a:alpha val="40000"/>
            </a:srgbClr>
          </a:outerShdw>
        </a:effectLst>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0</xdr:col>
      <xdr:colOff>723900</xdr:colOff>
      <xdr:row>23</xdr:row>
      <xdr:rowOff>219075</xdr:rowOff>
    </xdr:from>
    <xdr:to>
      <xdr:col>0</xdr:col>
      <xdr:colOff>8724900</xdr:colOff>
      <xdr:row>23</xdr:row>
      <xdr:rowOff>4305300</xdr:rowOff>
    </xdr:to>
    <xdr:pic>
      <xdr:nvPicPr>
        <xdr:cNvPr id="6" name="Picture 5">
          <a:extLst>
            <a:ext uri="{FF2B5EF4-FFF2-40B4-BE49-F238E27FC236}">
              <a16:creationId xmlns:a16="http://schemas.microsoft.com/office/drawing/2014/main" id="{00000000-0008-0000-09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23900" y="14039850"/>
          <a:ext cx="8001000" cy="4086225"/>
        </a:xfrm>
        <a:prstGeom prst="rect">
          <a:avLst/>
        </a:prstGeom>
        <a:ln w="34925" cap="sq">
          <a:solidFill>
            <a:srgbClr val="000000"/>
          </a:solidFill>
          <a:miter lim="800000"/>
        </a:ln>
        <a:effectLst>
          <a:outerShdw blurRad="57150" dist="50800" dir="2700000" algn="tl" rotWithShape="0">
            <a:srgbClr val="000000">
              <a:alpha val="40000"/>
            </a:srgbClr>
          </a:outerShdw>
        </a:effectLst>
        <a:extLst>
          <a:ext uri="{909E8E84-426E-40dd-AFC4-6F175D3DCCD1}">
            <a14:hiddenFill xmlns=""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webofknowledge.com/"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externalLinkPath" Target="/var/folders/2c/v11kbcxd7_nfsgm__n5s7scm0000gp/T/com.microsoft.Outlook/Outlook%20Temp/Proposed%20APK%202020_21%20APR_042820BB%5b1%5d.xlsx%5d.xlsx%5d.xlsx%5d.xlsx%5d.xlsx%5d.xlsx%5d.xlsx%5d.xlsx%5d.xlsx%5d.xlsx%5d.xlsx%5d.xlsx%5d.xlsx%5d.xlsx%5d.xlsx%5d.xlsx"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1"/>
  <sheetViews>
    <sheetView topLeftCell="A108" zoomScale="125" zoomScaleNormal="128" workbookViewId="0">
      <selection activeCell="A6" sqref="A6"/>
    </sheetView>
  </sheetViews>
  <sheetFormatPr baseColWidth="10" defaultColWidth="8.83203125" defaultRowHeight="13" x14ac:dyDescent="0.15"/>
  <cols>
    <col min="1" max="1" width="96.1640625" style="29" customWidth="1"/>
  </cols>
  <sheetData>
    <row r="1" spans="1:1" ht="55.5" customHeight="1" x14ac:dyDescent="0.15"/>
    <row r="2" spans="1:1" ht="19.5" customHeight="1" x14ac:dyDescent="0.15">
      <c r="A2" s="532" t="s">
        <v>544</v>
      </c>
    </row>
    <row r="4" spans="1:1" ht="15" x14ac:dyDescent="0.15">
      <c r="A4" s="457" t="s">
        <v>224</v>
      </c>
    </row>
    <row r="6" spans="1:1" ht="56" x14ac:dyDescent="0.15">
      <c r="A6" s="455" t="s">
        <v>233</v>
      </c>
    </row>
    <row r="8" spans="1:1" ht="14" x14ac:dyDescent="0.15">
      <c r="A8" s="29" t="s">
        <v>201</v>
      </c>
    </row>
    <row r="9" spans="1:1" ht="14" x14ac:dyDescent="0.15">
      <c r="A9" s="29" t="s">
        <v>202</v>
      </c>
    </row>
    <row r="10" spans="1:1" ht="14" x14ac:dyDescent="0.15">
      <c r="A10" s="29" t="s">
        <v>203</v>
      </c>
    </row>
    <row r="12" spans="1:1" ht="56" x14ac:dyDescent="0.15">
      <c r="A12" s="455" t="s">
        <v>234</v>
      </c>
    </row>
    <row r="14" spans="1:1" ht="14" x14ac:dyDescent="0.15">
      <c r="A14" s="458" t="s">
        <v>135</v>
      </c>
    </row>
    <row r="16" spans="1:1" ht="14" x14ac:dyDescent="0.15">
      <c r="A16" s="455" t="s">
        <v>225</v>
      </c>
    </row>
    <row r="17" spans="1:1" ht="14" x14ac:dyDescent="0.15">
      <c r="A17" s="455" t="s">
        <v>226</v>
      </c>
    </row>
    <row r="18" spans="1:1" x14ac:dyDescent="0.15">
      <c r="A18" s="455"/>
    </row>
    <row r="19" spans="1:1" ht="14" x14ac:dyDescent="0.15">
      <c r="A19" s="455" t="s">
        <v>227</v>
      </c>
    </row>
    <row r="20" spans="1:1" ht="13.5" customHeight="1" x14ac:dyDescent="0.15">
      <c r="A20" s="455" t="s">
        <v>228</v>
      </c>
    </row>
    <row r="22" spans="1:1" ht="14" x14ac:dyDescent="0.15">
      <c r="A22" s="455" t="s">
        <v>229</v>
      </c>
    </row>
    <row r="24" spans="1:1" ht="14" x14ac:dyDescent="0.15">
      <c r="A24" s="455" t="s">
        <v>230</v>
      </c>
    </row>
    <row r="26" spans="1:1" ht="14" x14ac:dyDescent="0.15">
      <c r="A26" s="458" t="s">
        <v>235</v>
      </c>
    </row>
    <row r="27" spans="1:1" x14ac:dyDescent="0.15">
      <c r="A27" s="456"/>
    </row>
    <row r="28" spans="1:1" ht="14" x14ac:dyDescent="0.15">
      <c r="A28" s="455" t="s">
        <v>236</v>
      </c>
    </row>
    <row r="30" spans="1:1" ht="14" x14ac:dyDescent="0.15">
      <c r="A30" s="455" t="s">
        <v>362</v>
      </c>
    </row>
    <row r="31" spans="1:1" ht="14.25" customHeight="1" x14ac:dyDescent="0.15">
      <c r="A31" s="455" t="s">
        <v>363</v>
      </c>
    </row>
    <row r="32" spans="1:1" ht="13.5" customHeight="1" x14ac:dyDescent="0.15">
      <c r="A32" s="455"/>
    </row>
    <row r="34" spans="1:1" ht="14" x14ac:dyDescent="0.15">
      <c r="A34" s="29" t="s">
        <v>204</v>
      </c>
    </row>
    <row r="35" spans="1:1" ht="14" x14ac:dyDescent="0.15">
      <c r="A35" s="455" t="s">
        <v>205</v>
      </c>
    </row>
    <row r="37" spans="1:1" ht="14" x14ac:dyDescent="0.15">
      <c r="A37" s="29" t="s">
        <v>206</v>
      </c>
    </row>
    <row r="38" spans="1:1" ht="14" x14ac:dyDescent="0.15">
      <c r="A38" s="455" t="s">
        <v>364</v>
      </c>
    </row>
    <row r="41" spans="1:1" ht="14" x14ac:dyDescent="0.15">
      <c r="A41" s="29" t="s">
        <v>207</v>
      </c>
    </row>
    <row r="43" spans="1:1" ht="14" x14ac:dyDescent="0.15">
      <c r="A43" s="29" t="s">
        <v>208</v>
      </c>
    </row>
    <row r="45" spans="1:1" ht="14" x14ac:dyDescent="0.15">
      <c r="A45" s="29" t="s">
        <v>209</v>
      </c>
    </row>
    <row r="47" spans="1:1" ht="14" x14ac:dyDescent="0.15">
      <c r="A47" s="455" t="s">
        <v>210</v>
      </c>
    </row>
    <row r="50" spans="1:1" ht="14" x14ac:dyDescent="0.15">
      <c r="A50" s="458" t="s">
        <v>237</v>
      </c>
    </row>
    <row r="51" spans="1:1" x14ac:dyDescent="0.15">
      <c r="A51" s="456"/>
    </row>
    <row r="52" spans="1:1" ht="14" x14ac:dyDescent="0.15">
      <c r="A52" s="459" t="s">
        <v>211</v>
      </c>
    </row>
    <row r="53" spans="1:1" ht="14" x14ac:dyDescent="0.15">
      <c r="A53" s="455" t="s">
        <v>214</v>
      </c>
    </row>
    <row r="54" spans="1:1" ht="14" x14ac:dyDescent="0.15">
      <c r="A54" s="455" t="s">
        <v>215</v>
      </c>
    </row>
    <row r="55" spans="1:1" x14ac:dyDescent="0.15">
      <c r="A55" s="455"/>
    </row>
    <row r="56" spans="1:1" ht="28" x14ac:dyDescent="0.15">
      <c r="A56" s="455" t="s">
        <v>539</v>
      </c>
    </row>
    <row r="57" spans="1:1" ht="14" x14ac:dyDescent="0.15">
      <c r="A57" s="455" t="s">
        <v>540</v>
      </c>
    </row>
    <row r="58" spans="1:1" x14ac:dyDescent="0.15">
      <c r="A58" s="455"/>
    </row>
    <row r="59" spans="1:1" ht="13.5" customHeight="1" x14ac:dyDescent="0.15">
      <c r="A59" s="455" t="s">
        <v>231</v>
      </c>
    </row>
    <row r="60" spans="1:1" ht="14" x14ac:dyDescent="0.15">
      <c r="A60" s="455" t="s">
        <v>232</v>
      </c>
    </row>
    <row r="61" spans="1:1" x14ac:dyDescent="0.15">
      <c r="A61" s="455"/>
    </row>
    <row r="62" spans="1:1" ht="14" x14ac:dyDescent="0.15">
      <c r="A62" s="459" t="s">
        <v>80</v>
      </c>
    </row>
    <row r="64" spans="1:1" ht="14" x14ac:dyDescent="0.15">
      <c r="A64" s="455" t="s">
        <v>238</v>
      </c>
    </row>
    <row r="65" spans="1:1" x14ac:dyDescent="0.15">
      <c r="A65" s="455"/>
    </row>
    <row r="66" spans="1:1" ht="14" x14ac:dyDescent="0.15">
      <c r="A66" s="455" t="s">
        <v>239</v>
      </c>
    </row>
    <row r="67" spans="1:1" ht="14" x14ac:dyDescent="0.15">
      <c r="A67" s="455" t="s">
        <v>216</v>
      </c>
    </row>
    <row r="68" spans="1:1" ht="14" x14ac:dyDescent="0.15">
      <c r="A68" s="455" t="s">
        <v>277</v>
      </c>
    </row>
    <row r="69" spans="1:1" ht="14" x14ac:dyDescent="0.15">
      <c r="A69" s="455" t="s">
        <v>278</v>
      </c>
    </row>
    <row r="70" spans="1:1" x14ac:dyDescent="0.15">
      <c r="A70" s="455"/>
    </row>
    <row r="71" spans="1:1" ht="14" x14ac:dyDescent="0.15">
      <c r="A71" s="455" t="s">
        <v>330</v>
      </c>
    </row>
    <row r="72" spans="1:1" ht="14" x14ac:dyDescent="0.15">
      <c r="A72" s="455" t="s">
        <v>279</v>
      </c>
    </row>
    <row r="73" spans="1:1" x14ac:dyDescent="0.15">
      <c r="A73" s="455"/>
    </row>
    <row r="74" spans="1:1" ht="14" x14ac:dyDescent="0.15">
      <c r="A74" s="455" t="s">
        <v>217</v>
      </c>
    </row>
    <row r="75" spans="1:1" ht="14" x14ac:dyDescent="0.15">
      <c r="A75" s="455" t="s">
        <v>321</v>
      </c>
    </row>
    <row r="76" spans="1:1" ht="15" customHeight="1" x14ac:dyDescent="0.2">
      <c r="A76" s="489" t="s">
        <v>322</v>
      </c>
    </row>
    <row r="77" spans="1:1" x14ac:dyDescent="0.15">
      <c r="A77" s="455"/>
    </row>
    <row r="78" spans="1:1" ht="14" x14ac:dyDescent="0.15">
      <c r="A78" s="455" t="s">
        <v>331</v>
      </c>
    </row>
    <row r="79" spans="1:1" ht="15.75" customHeight="1" x14ac:dyDescent="0.15">
      <c r="A79" s="455" t="s">
        <v>218</v>
      </c>
    </row>
    <row r="80" spans="1:1" ht="14" x14ac:dyDescent="0.15">
      <c r="A80" s="455" t="s">
        <v>333</v>
      </c>
    </row>
    <row r="81" spans="1:1" x14ac:dyDescent="0.15">
      <c r="A81" s="455"/>
    </row>
    <row r="82" spans="1:1" ht="14" x14ac:dyDescent="0.15">
      <c r="A82" s="455" t="s">
        <v>219</v>
      </c>
    </row>
    <row r="83" spans="1:1" ht="14" x14ac:dyDescent="0.15">
      <c r="A83" s="455" t="s">
        <v>253</v>
      </c>
    </row>
    <row r="84" spans="1:1" ht="14" x14ac:dyDescent="0.15">
      <c r="A84" s="458" t="s">
        <v>252</v>
      </c>
    </row>
    <row r="85" spans="1:1" ht="14" x14ac:dyDescent="0.15">
      <c r="A85" s="458" t="s">
        <v>365</v>
      </c>
    </row>
    <row r="86" spans="1:1" ht="14" x14ac:dyDescent="0.15">
      <c r="A86" s="458" t="s">
        <v>366</v>
      </c>
    </row>
    <row r="87" spans="1:1" ht="14" x14ac:dyDescent="0.15">
      <c r="A87" s="455" t="s">
        <v>332</v>
      </c>
    </row>
    <row r="88" spans="1:1" x14ac:dyDescent="0.15">
      <c r="A88" s="455"/>
    </row>
    <row r="89" spans="1:1" ht="14" x14ac:dyDescent="0.15">
      <c r="A89" s="455" t="s">
        <v>220</v>
      </c>
    </row>
    <row r="90" spans="1:1" ht="14" x14ac:dyDescent="0.15">
      <c r="A90" s="455" t="s">
        <v>221</v>
      </c>
    </row>
    <row r="91" spans="1:1" ht="14" x14ac:dyDescent="0.15">
      <c r="A91" s="455" t="s">
        <v>222</v>
      </c>
    </row>
    <row r="92" spans="1:1" ht="14" x14ac:dyDescent="0.15">
      <c r="A92" s="455" t="s">
        <v>223</v>
      </c>
    </row>
    <row r="93" spans="1:1" x14ac:dyDescent="0.15">
      <c r="A93" s="455"/>
    </row>
    <row r="94" spans="1:1" ht="14" x14ac:dyDescent="0.15">
      <c r="A94" s="455" t="s">
        <v>367</v>
      </c>
    </row>
    <row r="95" spans="1:1" x14ac:dyDescent="0.15">
      <c r="A95" s="455"/>
    </row>
    <row r="96" spans="1:1" ht="14.25" customHeight="1" x14ac:dyDescent="0.15">
      <c r="A96" s="455" t="s">
        <v>368</v>
      </c>
    </row>
    <row r="97" spans="1:1" ht="14.25" customHeight="1" x14ac:dyDescent="0.15">
      <c r="A97" s="455" t="s">
        <v>369</v>
      </c>
    </row>
    <row r="98" spans="1:1" ht="14.25" customHeight="1" x14ac:dyDescent="0.15">
      <c r="A98" s="455"/>
    </row>
    <row r="99" spans="1:1" ht="14.25" customHeight="1" x14ac:dyDescent="0.15">
      <c r="A99" s="455" t="s">
        <v>481</v>
      </c>
    </row>
    <row r="100" spans="1:1" ht="14.25" customHeight="1" x14ac:dyDescent="0.15">
      <c r="A100" s="455"/>
    </row>
    <row r="101" spans="1:1" ht="14.25" customHeight="1" x14ac:dyDescent="0.15">
      <c r="A101" s="455" t="s">
        <v>242</v>
      </c>
    </row>
    <row r="102" spans="1:1" x14ac:dyDescent="0.15">
      <c r="A102" s="460" t="s">
        <v>134</v>
      </c>
    </row>
    <row r="103" spans="1:1" x14ac:dyDescent="0.15">
      <c r="A103"/>
    </row>
    <row r="104" spans="1:1" ht="14" x14ac:dyDescent="0.15">
      <c r="A104" s="455" t="s">
        <v>243</v>
      </c>
    </row>
    <row r="106" spans="1:1" ht="14" x14ac:dyDescent="0.15">
      <c r="A106" s="455" t="s">
        <v>449</v>
      </c>
    </row>
    <row r="110" spans="1:1" ht="14" x14ac:dyDescent="0.15">
      <c r="A110" s="459" t="s">
        <v>212</v>
      </c>
    </row>
    <row r="111" spans="1:1" ht="56" x14ac:dyDescent="0.15">
      <c r="A111" s="29" t="s">
        <v>213</v>
      </c>
    </row>
  </sheetData>
  <hyperlinks>
    <hyperlink ref="A76" r:id="rId1" xr:uid="{00000000-0004-0000-0000-000000000000}"/>
  </hyperlinks>
  <pageMargins left="0.7" right="0.7" top="0.75" bottom="0.75" header="0.3" footer="0.3"/>
  <pageSetup orientation="portrait"/>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1"/>
  <sheetViews>
    <sheetView topLeftCell="A13" workbookViewId="0">
      <selection activeCell="B3" sqref="B3:B5"/>
    </sheetView>
  </sheetViews>
  <sheetFormatPr baseColWidth="10" defaultColWidth="8.83203125" defaultRowHeight="13" x14ac:dyDescent="0.15"/>
  <cols>
    <col min="1" max="1" width="25.6640625" customWidth="1"/>
    <col min="2" max="2" width="34.83203125" customWidth="1"/>
    <col min="4" max="4" width="19.33203125" customWidth="1"/>
  </cols>
  <sheetData>
    <row r="1" spans="1:5" x14ac:dyDescent="0.15">
      <c r="A1" s="228"/>
      <c r="B1" s="229"/>
      <c r="C1" s="229"/>
      <c r="D1" s="229"/>
      <c r="E1" s="230"/>
    </row>
    <row r="2" spans="1:5" ht="24.75" customHeight="1" thickBot="1" x14ac:dyDescent="0.25">
      <c r="A2" s="231" t="s">
        <v>166</v>
      </c>
      <c r="B2" s="232"/>
      <c r="C2" s="232"/>
      <c r="D2" s="232"/>
      <c r="E2" s="233"/>
    </row>
    <row r="3" spans="1:5" ht="24.75" customHeight="1" thickBot="1" x14ac:dyDescent="0.25">
      <c r="A3" s="234" t="s">
        <v>7</v>
      </c>
      <c r="B3" s="224">
        <v>0.5</v>
      </c>
      <c r="C3" s="232"/>
      <c r="D3" s="232"/>
      <c r="E3" s="233"/>
    </row>
    <row r="4" spans="1:5" ht="27.75" customHeight="1" thickBot="1" x14ac:dyDescent="0.25">
      <c r="A4" s="234" t="s">
        <v>80</v>
      </c>
      <c r="B4" s="224">
        <v>0.4</v>
      </c>
      <c r="C4" s="232"/>
      <c r="D4" s="232"/>
      <c r="E4" s="233"/>
    </row>
    <row r="5" spans="1:5" ht="24.75" customHeight="1" thickBot="1" x14ac:dyDescent="0.25">
      <c r="A5" s="234" t="s">
        <v>134</v>
      </c>
      <c r="B5" s="224">
        <v>0.1</v>
      </c>
      <c r="C5" s="232"/>
      <c r="D5" s="232"/>
      <c r="E5" s="233"/>
    </row>
    <row r="6" spans="1:5" ht="24.75" customHeight="1" thickBot="1" x14ac:dyDescent="0.25">
      <c r="A6" s="312" t="s">
        <v>326</v>
      </c>
      <c r="B6" s="224">
        <v>0</v>
      </c>
      <c r="C6" s="232"/>
      <c r="D6" s="232"/>
      <c r="E6" s="233"/>
    </row>
    <row r="7" spans="1:5" ht="14" thickBot="1" x14ac:dyDescent="0.2">
      <c r="A7" s="235"/>
      <c r="B7" s="232"/>
      <c r="C7" s="232"/>
      <c r="D7" s="232"/>
      <c r="E7" s="233"/>
    </row>
    <row r="8" spans="1:5" ht="14" thickBot="1" x14ac:dyDescent="0.2">
      <c r="A8" s="228"/>
      <c r="B8" s="229"/>
      <c r="C8" s="229"/>
      <c r="D8" s="229"/>
      <c r="E8" s="230"/>
    </row>
    <row r="9" spans="1:5" ht="19" thickBot="1" x14ac:dyDescent="0.25">
      <c r="A9" s="740" t="s">
        <v>131</v>
      </c>
      <c r="B9" s="741"/>
      <c r="C9" s="232"/>
      <c r="D9" s="236">
        <f>Teaching!D371</f>
        <v>0</v>
      </c>
      <c r="E9" s="233"/>
    </row>
    <row r="10" spans="1:5" ht="17" thickBot="1" x14ac:dyDescent="0.25">
      <c r="A10" s="736" t="s">
        <v>35</v>
      </c>
      <c r="B10" s="737"/>
      <c r="C10" s="237" t="s">
        <v>38</v>
      </c>
      <c r="D10" s="238">
        <f>B3*200</f>
        <v>100</v>
      </c>
      <c r="E10" s="233"/>
    </row>
    <row r="11" spans="1:5" ht="19" thickBot="1" x14ac:dyDescent="0.25">
      <c r="A11" s="734" t="s">
        <v>136</v>
      </c>
      <c r="B11" s="735"/>
      <c r="C11" s="239"/>
      <c r="D11" s="225">
        <f>D9-D10</f>
        <v>-100</v>
      </c>
      <c r="E11" s="233"/>
    </row>
    <row r="12" spans="1:5" ht="15" thickBot="1" x14ac:dyDescent="0.2">
      <c r="A12" s="240"/>
      <c r="B12" s="241"/>
      <c r="C12" s="232"/>
      <c r="D12" s="232"/>
      <c r="E12" s="233"/>
    </row>
    <row r="13" spans="1:5" ht="19" thickBot="1" x14ac:dyDescent="0.25">
      <c r="A13" s="740" t="s">
        <v>132</v>
      </c>
      <c r="B13" s="741"/>
      <c r="C13" s="232"/>
      <c r="D13" s="236">
        <f>Research!D303</f>
        <v>0</v>
      </c>
      <c r="E13" s="233"/>
    </row>
    <row r="14" spans="1:5" ht="17" thickBot="1" x14ac:dyDescent="0.25">
      <c r="A14" s="736" t="s">
        <v>36</v>
      </c>
      <c r="B14" s="737"/>
      <c r="C14" s="237" t="s">
        <v>38</v>
      </c>
      <c r="D14" s="238">
        <f>B4*200</f>
        <v>80</v>
      </c>
      <c r="E14" s="233"/>
    </row>
    <row r="15" spans="1:5" ht="19" thickBot="1" x14ac:dyDescent="0.25">
      <c r="A15" s="734" t="s">
        <v>137</v>
      </c>
      <c r="B15" s="735"/>
      <c r="C15" s="232"/>
      <c r="D15" s="225">
        <f>D13-D14</f>
        <v>-80</v>
      </c>
      <c r="E15" s="233"/>
    </row>
    <row r="16" spans="1:5" ht="15" thickBot="1" x14ac:dyDescent="0.2">
      <c r="A16" s="240"/>
      <c r="B16" s="241"/>
      <c r="C16" s="232"/>
      <c r="D16" s="242"/>
      <c r="E16" s="233"/>
    </row>
    <row r="17" spans="1:5" ht="19" thickBot="1" x14ac:dyDescent="0.25">
      <c r="A17" s="740" t="s">
        <v>133</v>
      </c>
      <c r="B17" s="741"/>
      <c r="C17" s="232"/>
      <c r="D17" s="236">
        <f>Service!D381</f>
        <v>0</v>
      </c>
      <c r="E17" s="233"/>
    </row>
    <row r="18" spans="1:5" ht="17" thickBot="1" x14ac:dyDescent="0.25">
      <c r="A18" s="736" t="s">
        <v>37</v>
      </c>
      <c r="B18" s="737"/>
      <c r="C18" s="237" t="s">
        <v>38</v>
      </c>
      <c r="D18" s="243">
        <f>B5*200</f>
        <v>20</v>
      </c>
      <c r="E18" s="233"/>
    </row>
    <row r="19" spans="1:5" ht="19" thickBot="1" x14ac:dyDescent="0.25">
      <c r="A19" s="734" t="s">
        <v>138</v>
      </c>
      <c r="B19" s="735"/>
      <c r="C19" s="232"/>
      <c r="D19" s="226">
        <f>D17-D18</f>
        <v>-20</v>
      </c>
      <c r="E19" s="233"/>
    </row>
    <row r="20" spans="1:5" ht="19" thickBot="1" x14ac:dyDescent="0.25">
      <c r="A20" s="244"/>
      <c r="B20" s="245"/>
      <c r="C20" s="232"/>
      <c r="D20" s="246"/>
      <c r="E20" s="233"/>
    </row>
    <row r="21" spans="1:5" ht="19" thickBot="1" x14ac:dyDescent="0.25">
      <c r="A21" s="247"/>
      <c r="B21" s="248" t="s">
        <v>325</v>
      </c>
      <c r="C21" s="232"/>
      <c r="D21" s="226">
        <f>'Sab-LOA'!C8</f>
        <v>0</v>
      </c>
      <c r="E21" s="233"/>
    </row>
    <row r="22" spans="1:5" ht="17" thickBot="1" x14ac:dyDescent="0.25">
      <c r="A22" s="736" t="s">
        <v>37</v>
      </c>
      <c r="B22" s="737"/>
      <c r="C22" s="232"/>
      <c r="D22" s="243">
        <f>B6*200</f>
        <v>0</v>
      </c>
      <c r="E22" s="233"/>
    </row>
    <row r="23" spans="1:5" ht="19" thickBot="1" x14ac:dyDescent="0.25">
      <c r="A23" s="235"/>
      <c r="B23" s="738" t="s">
        <v>138</v>
      </c>
      <c r="C23" s="739"/>
      <c r="D23" s="226">
        <f>D21-D22</f>
        <v>0</v>
      </c>
      <c r="E23" s="233"/>
    </row>
    <row r="24" spans="1:5" ht="19" thickBot="1" x14ac:dyDescent="0.25">
      <c r="A24" s="235"/>
      <c r="B24" s="313"/>
      <c r="C24" s="313"/>
      <c r="D24" s="242"/>
      <c r="E24" s="233"/>
    </row>
    <row r="25" spans="1:5" ht="33.75" customHeight="1" thickBot="1" x14ac:dyDescent="0.3">
      <c r="A25" s="732" t="s">
        <v>139</v>
      </c>
      <c r="B25" s="733"/>
      <c r="C25" s="733"/>
      <c r="D25" s="227">
        <f>SUM(D11,D15,D19,D23)</f>
        <v>-200</v>
      </c>
      <c r="E25" s="233"/>
    </row>
    <row r="26" spans="1:5" x14ac:dyDescent="0.15">
      <c r="A26" s="235"/>
      <c r="B26" s="232"/>
      <c r="C26" s="232"/>
      <c r="D26" s="232"/>
      <c r="E26" s="233"/>
    </row>
    <row r="27" spans="1:5" ht="14" thickBot="1" x14ac:dyDescent="0.2">
      <c r="A27" s="249"/>
      <c r="B27" s="250"/>
      <c r="C27" s="250"/>
      <c r="D27" s="250"/>
      <c r="E27" s="251"/>
    </row>
    <row r="28" spans="1:5" x14ac:dyDescent="0.15">
      <c r="C28" s="338"/>
    </row>
    <row r="29" spans="1:5" x14ac:dyDescent="0.15">
      <c r="C29" s="338"/>
    </row>
    <row r="30" spans="1:5" x14ac:dyDescent="0.15">
      <c r="C30" s="338"/>
    </row>
    <row r="31" spans="1:5" x14ac:dyDescent="0.15">
      <c r="C31" s="338"/>
    </row>
  </sheetData>
  <sheetProtection selectLockedCells="1"/>
  <mergeCells count="12">
    <mergeCell ref="A25:C25"/>
    <mergeCell ref="A15:B15"/>
    <mergeCell ref="A22:B22"/>
    <mergeCell ref="B23:C23"/>
    <mergeCell ref="A9:B9"/>
    <mergeCell ref="A10:B10"/>
    <mergeCell ref="A11:B11"/>
    <mergeCell ref="A13:B13"/>
    <mergeCell ref="A14:B14"/>
    <mergeCell ref="A17:B17"/>
    <mergeCell ref="A18:B18"/>
    <mergeCell ref="A19:B19"/>
  </mergeCells>
  <phoneticPr fontId="3" type="noConversion"/>
  <pageMargins left="0.43" right="0.39" top="0.75" bottom="0.75" header="0.3" footer="0.3"/>
  <pageSetup orientation="portrait" horizontalDpi="300" verticalDpi="300"/>
  <headerFooter>
    <oddHeader xml:space="preserve">&amp;C&amp;"Arial,Bold"&amp;14SUMMARY DATA
</oddHeader>
    <oddFooter>&amp;C&amp;F  &amp;A</oddFooter>
  </headerFooter>
  <extLst>
    <ext xmlns:mx="http://schemas.microsoft.com/office/mac/excel/2008/main" uri="{64002731-A6B0-56B0-2670-7721B7C09600}">
      <mx:PLV Mode="1"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71"/>
  <sheetViews>
    <sheetView showWhiteSpace="0" topLeftCell="A362" zoomScale="97" zoomScaleNormal="110" zoomScalePageLayoutView="110" workbookViewId="0">
      <selection activeCell="F12" sqref="F12"/>
    </sheetView>
  </sheetViews>
  <sheetFormatPr baseColWidth="10" defaultColWidth="9.1640625" defaultRowHeight="13" x14ac:dyDescent="0.15"/>
  <cols>
    <col min="1" max="1" width="36.33203125" style="84" customWidth="1"/>
    <col min="2" max="2" width="14.83203125" style="84" customWidth="1"/>
    <col min="3" max="3" width="15.6640625" style="84" customWidth="1"/>
    <col min="4" max="4" width="16.33203125" style="84" customWidth="1"/>
    <col min="5" max="5" width="7" style="84" customWidth="1"/>
    <col min="6" max="6" width="27.5" style="84" customWidth="1"/>
    <col min="7" max="7" width="9.1640625" style="84"/>
    <col min="8" max="8" width="9.33203125" style="84" customWidth="1"/>
    <col min="9" max="16384" width="9.1640625" style="84"/>
  </cols>
  <sheetData>
    <row r="1" spans="1:5" s="358" customFormat="1" ht="0.75" customHeight="1" thickBot="1" x14ac:dyDescent="0.2">
      <c r="A1" s="60"/>
      <c r="B1" s="60"/>
      <c r="C1" s="60"/>
      <c r="D1" s="60"/>
      <c r="E1" s="60"/>
    </row>
    <row r="2" spans="1:5" s="358" customFormat="1" ht="30" customHeight="1" thickBot="1" x14ac:dyDescent="0.3">
      <c r="A2" s="744" t="s">
        <v>7</v>
      </c>
      <c r="B2" s="745"/>
      <c r="C2" s="745"/>
      <c r="D2" s="745"/>
      <c r="E2" s="746"/>
    </row>
    <row r="3" spans="1:5" s="358" customFormat="1" ht="26.25" customHeight="1" thickBot="1" x14ac:dyDescent="0.25">
      <c r="A3" s="61" t="s">
        <v>246</v>
      </c>
      <c r="B3" s="62"/>
      <c r="C3" s="62"/>
      <c r="D3" s="62"/>
      <c r="E3" s="63"/>
    </row>
    <row r="4" spans="1:5" s="358" customFormat="1" ht="14" thickBot="1" x14ac:dyDescent="0.2">
      <c r="A4" s="64" t="s">
        <v>2</v>
      </c>
      <c r="B4" s="65"/>
      <c r="C4" s="65"/>
      <c r="D4" s="65"/>
      <c r="E4" s="66"/>
    </row>
    <row r="5" spans="1:5" s="358" customFormat="1" x14ac:dyDescent="0.15">
      <c r="A5" s="88" t="s">
        <v>373</v>
      </c>
      <c r="B5" s="68" t="s">
        <v>4</v>
      </c>
      <c r="C5" s="69" t="s">
        <v>490</v>
      </c>
      <c r="D5" s="68" t="s">
        <v>12</v>
      </c>
      <c r="E5" s="67"/>
    </row>
    <row r="6" spans="1:5" s="358" customFormat="1" x14ac:dyDescent="0.15">
      <c r="A6" s="617" t="s">
        <v>0</v>
      </c>
      <c r="B6" s="636"/>
      <c r="C6" s="637"/>
      <c r="D6" s="619">
        <f>IF(C6="GRAD",(LOOKUP(B6,{0,1,2,3,4},{0,10,20,30,40})),(LOOKUP(B6,{0,1,2,3,4},{0,6.66,13.33,20,26.66})))</f>
        <v>0</v>
      </c>
      <c r="E6" s="67"/>
    </row>
    <row r="7" spans="1:5" s="358" customFormat="1" x14ac:dyDescent="0.15">
      <c r="A7" s="617" t="s">
        <v>1</v>
      </c>
      <c r="B7" s="636"/>
      <c r="C7" s="637"/>
      <c r="D7" s="619">
        <f>IF(C7="GRAD",(LOOKUP(B7,{0,1,2,3,4},{0,10,20,30,40})),(LOOKUP(B7,{0,1,2,3,4},{0,6.66,13.33,20,26.66})))</f>
        <v>0</v>
      </c>
      <c r="E7" s="67"/>
    </row>
    <row r="8" spans="1:5" s="358" customFormat="1" x14ac:dyDescent="0.15">
      <c r="A8" s="617" t="s">
        <v>39</v>
      </c>
      <c r="B8" s="636"/>
      <c r="C8" s="637"/>
      <c r="D8" s="619">
        <f>IF(C8="GRAD",(LOOKUP(B8,{0,1,2,3,4},{0,10,20,30,40})),(LOOKUP(B8,{0,1,2,3,4},{0,6.66,13.33,20,26.66})))</f>
        <v>0</v>
      </c>
      <c r="E8" s="67"/>
    </row>
    <row r="9" spans="1:5" s="358" customFormat="1" x14ac:dyDescent="0.15">
      <c r="A9" s="617" t="s">
        <v>40</v>
      </c>
      <c r="B9" s="636"/>
      <c r="C9" s="637"/>
      <c r="D9" s="619">
        <f>IF(C9="GRAD",(LOOKUP(B9,{0,1,2,3,4},{0,10,20,30,40})),(LOOKUP(B9,{0,1,2,3,4},{0,6.66,13.33,20,26.66})))</f>
        <v>0</v>
      </c>
      <c r="E9" s="67"/>
    </row>
    <row r="10" spans="1:5" s="358" customFormat="1" x14ac:dyDescent="0.15">
      <c r="A10" s="88" t="s">
        <v>374</v>
      </c>
      <c r="B10" s="638"/>
      <c r="C10" s="88"/>
      <c r="D10" s="619"/>
      <c r="E10" s="67"/>
    </row>
    <row r="11" spans="1:5" s="358" customFormat="1" x14ac:dyDescent="0.15">
      <c r="A11" s="617" t="s">
        <v>0</v>
      </c>
      <c r="B11" s="636"/>
      <c r="C11" s="637"/>
      <c r="D11" s="619">
        <f>IF(C11="GRAD",(LOOKUP(B11,{0,1,2,3,4},{0,10,20,30,40})),(LOOKUP(B11,{0,1,2,3,4},{0,6.66,13.33,20,26.66})))</f>
        <v>0</v>
      </c>
      <c r="E11" s="67"/>
    </row>
    <row r="12" spans="1:5" s="358" customFormat="1" x14ac:dyDescent="0.15">
      <c r="A12" s="617" t="s">
        <v>1</v>
      </c>
      <c r="B12" s="636"/>
      <c r="C12" s="637"/>
      <c r="D12" s="619">
        <f>IF(C12="GRAD",(LOOKUP(B12,{0,1,2,3,4},{0,10,20,30,40})),(LOOKUP(B12,{0,1,2,3,4},{0,6.66,13.33,20,26.66})))</f>
        <v>0</v>
      </c>
      <c r="E12" s="67"/>
    </row>
    <row r="13" spans="1:5" s="358" customFormat="1" x14ac:dyDescent="0.15">
      <c r="A13" s="617" t="s">
        <v>39</v>
      </c>
      <c r="B13" s="636"/>
      <c r="C13" s="637"/>
      <c r="D13" s="619">
        <f>IF(C13="GRAD",(LOOKUP(B13,{0,1,2,3,4},{0,10,20,30,40})),(LOOKUP(B13,{0,1,2,3,4},{0,6.66,13.33,20,26.66})))</f>
        <v>0</v>
      </c>
      <c r="E13" s="67"/>
    </row>
    <row r="14" spans="1:5" s="358" customFormat="1" x14ac:dyDescent="0.15">
      <c r="A14" s="617" t="s">
        <v>40</v>
      </c>
      <c r="B14" s="636"/>
      <c r="C14" s="637"/>
      <c r="D14" s="619">
        <f>IF(C14="GRAD",(LOOKUP(B14,{0,1,2,3,4},{0,10,20,30,40})),(LOOKUP(B14,{0,1,2,3,4},{0,6.66,13.33,20,26.66})))</f>
        <v>0</v>
      </c>
      <c r="E14" s="67"/>
    </row>
    <row r="15" spans="1:5" s="358" customFormat="1" ht="9" customHeight="1" x14ac:dyDescent="0.15">
      <c r="A15" s="72"/>
      <c r="B15" s="67"/>
      <c r="C15" s="67"/>
      <c r="D15" s="67"/>
      <c r="E15" s="67"/>
    </row>
    <row r="16" spans="1:5" s="358" customFormat="1" x14ac:dyDescent="0.15">
      <c r="A16" s="311" t="s">
        <v>165</v>
      </c>
      <c r="B16" s="67"/>
      <c r="C16" s="67"/>
      <c r="D16" s="67"/>
      <c r="E16" s="67"/>
    </row>
    <row r="17" spans="1:9" s="358" customFormat="1" ht="14" thickBot="1" x14ac:dyDescent="0.2">
      <c r="A17" s="98" t="s">
        <v>372</v>
      </c>
      <c r="B17" s="330" t="s">
        <v>370</v>
      </c>
      <c r="C17" s="330" t="s">
        <v>371</v>
      </c>
      <c r="D17" s="67"/>
      <c r="E17" s="67"/>
    </row>
    <row r="18" spans="1:9" s="358" customFormat="1" x14ac:dyDescent="0.15">
      <c r="A18" s="533">
        <v>4</v>
      </c>
      <c r="B18" s="75">
        <v>26.66</v>
      </c>
      <c r="C18" s="75">
        <v>40</v>
      </c>
      <c r="D18" s="67" t="s">
        <v>3</v>
      </c>
      <c r="E18" s="67"/>
    </row>
    <row r="19" spans="1:9" x14ac:dyDescent="0.15">
      <c r="A19" s="533">
        <v>3</v>
      </c>
      <c r="B19" s="76">
        <v>20</v>
      </c>
      <c r="C19" s="76">
        <v>30</v>
      </c>
      <c r="D19" s="67" t="s">
        <v>3</v>
      </c>
      <c r="E19" s="67"/>
      <c r="I19" s="79"/>
    </row>
    <row r="20" spans="1:9" x14ac:dyDescent="0.15">
      <c r="A20" s="533">
        <v>2</v>
      </c>
      <c r="B20" s="76">
        <v>13.33</v>
      </c>
      <c r="C20" s="76">
        <v>20</v>
      </c>
      <c r="D20" s="67" t="s">
        <v>3</v>
      </c>
      <c r="E20" s="67"/>
    </row>
    <row r="21" spans="1:9" ht="14" thickBot="1" x14ac:dyDescent="0.2">
      <c r="A21" s="533">
        <v>1</v>
      </c>
      <c r="B21" s="78">
        <v>6.66</v>
      </c>
      <c r="C21" s="78">
        <v>10</v>
      </c>
      <c r="D21" s="67" t="s">
        <v>3</v>
      </c>
      <c r="E21" s="67"/>
      <c r="I21" s="452"/>
    </row>
    <row r="22" spans="1:9" ht="14" thickBot="1" x14ac:dyDescent="0.2">
      <c r="A22" s="325"/>
      <c r="B22" s="67"/>
      <c r="C22" s="67"/>
      <c r="D22" s="67"/>
      <c r="E22" s="67"/>
      <c r="I22" s="452"/>
    </row>
    <row r="23" spans="1:9" ht="15" thickBot="1" x14ac:dyDescent="0.2">
      <c r="A23" s="73"/>
      <c r="B23" s="67"/>
      <c r="C23" s="639" t="s">
        <v>75</v>
      </c>
      <c r="D23" s="640">
        <f>SUM(D6:D14)</f>
        <v>0</v>
      </c>
      <c r="E23" s="67"/>
    </row>
    <row r="24" spans="1:9" ht="14" thickBot="1" x14ac:dyDescent="0.2">
      <c r="A24" s="67"/>
      <c r="B24" s="67"/>
      <c r="C24" s="67"/>
      <c r="D24" s="67"/>
      <c r="E24" s="67"/>
      <c r="G24" s="618"/>
    </row>
    <row r="25" spans="1:9" ht="14" thickBot="1" x14ac:dyDescent="0.2">
      <c r="A25" s="81" t="s">
        <v>42</v>
      </c>
      <c r="B25" s="82"/>
      <c r="C25" s="82"/>
      <c r="D25" s="82"/>
      <c r="E25" s="83"/>
    </row>
    <row r="26" spans="1:9" s="469" customFormat="1" ht="20" customHeight="1" x14ac:dyDescent="0.15">
      <c r="A26" s="623" t="s">
        <v>375</v>
      </c>
      <c r="B26" s="624"/>
      <c r="C26" s="624"/>
      <c r="D26" s="624"/>
      <c r="E26" s="468"/>
    </row>
    <row r="27" spans="1:9" x14ac:dyDescent="0.15">
      <c r="A27" s="625" t="s">
        <v>482</v>
      </c>
      <c r="B27" s="625" t="s">
        <v>4</v>
      </c>
      <c r="C27" s="625" t="s">
        <v>495</v>
      </c>
      <c r="D27" s="625" t="s">
        <v>3</v>
      </c>
      <c r="E27" s="67"/>
    </row>
    <row r="28" spans="1:9" x14ac:dyDescent="0.15">
      <c r="A28" s="704"/>
      <c r="B28" s="706"/>
      <c r="C28" s="708">
        <f>IF((A28-200)&gt;0,((A28-200)*0.001)+(100*0.01)+(100*0.1),IF((A28-100)&gt;0,((A28-100)*0.01)+(100*0.1),A28*0.1))</f>
        <v>0</v>
      </c>
      <c r="D28" s="710">
        <f>B28*C28</f>
        <v>0</v>
      </c>
      <c r="E28" s="67"/>
      <c r="F28" s="705" t="s">
        <v>516</v>
      </c>
    </row>
    <row r="29" spans="1:9" x14ac:dyDescent="0.15">
      <c r="A29" s="704"/>
      <c r="B29" s="706"/>
      <c r="C29" s="708">
        <f>IF((A29-200)&gt;0,((A29-200)*0.001)+(100*0.01)+(100*0.1),IF((A29-100)&gt;0,((A29-100)*0.01)+(100*0.1),A29*0.1))</f>
        <v>0</v>
      </c>
      <c r="D29" s="710">
        <f t="shared" ref="D29:D31" si="0">B29*C29</f>
        <v>0</v>
      </c>
      <c r="E29" s="67"/>
      <c r="F29" s="707" t="s">
        <v>517</v>
      </c>
    </row>
    <row r="30" spans="1:9" x14ac:dyDescent="0.15">
      <c r="A30" s="704"/>
      <c r="B30" s="706"/>
      <c r="C30" s="708">
        <f>IF((A30-200)&gt;0,((A30-200)*0.001)+(100*0.01)+(100*0.1),IF((A30-100)&gt;0,((A30-100)*0.01)+(100*0.1),A30*0.1))</f>
        <v>0</v>
      </c>
      <c r="D30" s="710">
        <f t="shared" si="0"/>
        <v>0</v>
      </c>
      <c r="E30" s="67"/>
      <c r="F30" s="709" t="s">
        <v>518</v>
      </c>
    </row>
    <row r="31" spans="1:9" x14ac:dyDescent="0.15">
      <c r="A31" s="704"/>
      <c r="B31" s="706"/>
      <c r="C31" s="708">
        <f>IF((A31-200)&gt;0,((A31-200)*0.001)+(100*0.01)+(100*0.1),IF((A31-100)&gt;0,((A31-100)*0.01)+(100*0.1),A31*0.1))</f>
        <v>0</v>
      </c>
      <c r="D31" s="710">
        <f t="shared" si="0"/>
        <v>0</v>
      </c>
      <c r="E31" s="67"/>
      <c r="F31" s="711" t="s">
        <v>519</v>
      </c>
    </row>
    <row r="32" spans="1:9" ht="22" customHeight="1" x14ac:dyDescent="0.15">
      <c r="A32" s="630" t="s">
        <v>378</v>
      </c>
      <c r="B32" s="631"/>
      <c r="C32" s="631"/>
      <c r="D32" s="632"/>
      <c r="E32" s="67"/>
    </row>
    <row r="33" spans="1:5" x14ac:dyDescent="0.15">
      <c r="A33" s="625" t="s">
        <v>482</v>
      </c>
      <c r="B33" s="625" t="s">
        <v>4</v>
      </c>
      <c r="C33" s="625" t="s">
        <v>482</v>
      </c>
      <c r="D33" s="625" t="s">
        <v>3</v>
      </c>
      <c r="E33" s="67"/>
    </row>
    <row r="34" spans="1:5" x14ac:dyDescent="0.15">
      <c r="A34" s="626"/>
      <c r="B34" s="627"/>
      <c r="C34" s="622">
        <f>IF((A34-20)&gt;0,((A34-20)*0.1)+(10*0.2)+(10*0.3),IF((A34-10)&gt;0,((A34-10)*0.2)+(10*0.3),A34*0.3))</f>
        <v>0</v>
      </c>
      <c r="D34" s="628">
        <f>B34*C34</f>
        <v>0</v>
      </c>
      <c r="E34" s="67"/>
    </row>
    <row r="35" spans="1:5" x14ac:dyDescent="0.15">
      <c r="A35" s="626"/>
      <c r="B35" s="627"/>
      <c r="C35" s="622">
        <f t="shared" ref="C35:C37" si="1">IF((A35-20)&gt;0,((A35-20)*0.1)+(10*0.2)+(10*0.3),IF((A35-10)&gt;0,((A35-10)*0.2)+(10*0.3),A35*0.3))</f>
        <v>0</v>
      </c>
      <c r="D35" s="628">
        <f t="shared" ref="D35:D37" si="2">B35*C35</f>
        <v>0</v>
      </c>
      <c r="E35" s="67"/>
    </row>
    <row r="36" spans="1:5" x14ac:dyDescent="0.15">
      <c r="A36" s="626"/>
      <c r="B36" s="627"/>
      <c r="C36" s="622">
        <f t="shared" si="1"/>
        <v>0</v>
      </c>
      <c r="D36" s="628">
        <f t="shared" si="2"/>
        <v>0</v>
      </c>
      <c r="E36" s="67"/>
    </row>
    <row r="37" spans="1:5" x14ac:dyDescent="0.15">
      <c r="A37" s="703"/>
      <c r="B37" s="627"/>
      <c r="C37" s="622">
        <f t="shared" si="1"/>
        <v>0</v>
      </c>
      <c r="D37" s="628">
        <f t="shared" si="2"/>
        <v>0</v>
      </c>
      <c r="E37" s="67"/>
    </row>
    <row r="38" spans="1:5" ht="23" customHeight="1" x14ac:dyDescent="0.15">
      <c r="A38" s="633" t="s">
        <v>376</v>
      </c>
      <c r="B38" s="631"/>
      <c r="C38" s="631"/>
      <c r="D38" s="632"/>
      <c r="E38" s="67"/>
    </row>
    <row r="39" spans="1:5" x14ac:dyDescent="0.15">
      <c r="A39" s="625" t="s">
        <v>482</v>
      </c>
      <c r="B39" s="625" t="s">
        <v>4</v>
      </c>
      <c r="C39" s="625" t="s">
        <v>482</v>
      </c>
      <c r="D39" s="625" t="s">
        <v>3</v>
      </c>
      <c r="E39" s="67"/>
    </row>
    <row r="40" spans="1:5" x14ac:dyDescent="0.15">
      <c r="A40" s="626"/>
      <c r="B40" s="627"/>
      <c r="C40" s="622">
        <f>IF((A40-200)&gt;0,((A40-200)*0.001)+(100*0.01)+(100*0.1),IF((A40-100)&gt;0,((A40-100)*0.01)+(100*0.1),A40*0.1))</f>
        <v>0</v>
      </c>
      <c r="D40" s="628">
        <f>B40*C40</f>
        <v>0</v>
      </c>
      <c r="E40" s="67"/>
    </row>
    <row r="41" spans="1:5" x14ac:dyDescent="0.15">
      <c r="A41" s="626"/>
      <c r="B41" s="627"/>
      <c r="C41" s="622">
        <f>IF((A41-200)&gt;0,((A41-200)*0.001)+(100*0.01)+(100*0.1),IF((A41-100)&gt;0,((A41-100)*0.01)+(100*0.1),A41*0.1))</f>
        <v>0</v>
      </c>
      <c r="D41" s="628">
        <f t="shared" ref="D41:D43" si="3">B41*C41</f>
        <v>0</v>
      </c>
      <c r="E41" s="67"/>
    </row>
    <row r="42" spans="1:5" x14ac:dyDescent="0.15">
      <c r="A42" s="626"/>
      <c r="B42" s="627"/>
      <c r="C42" s="622">
        <f>IF((A42-200)&gt;0,((A42-200)*0.001)+(100*0.01)+(100*0.1),IF((A42-100)&gt;0,((A42-100)*0.01)+(100*0.1),A42*0.1))</f>
        <v>0</v>
      </c>
      <c r="D42" s="628">
        <f t="shared" si="3"/>
        <v>0</v>
      </c>
      <c r="E42" s="67"/>
    </row>
    <row r="43" spans="1:5" x14ac:dyDescent="0.15">
      <c r="A43" s="703"/>
      <c r="B43" s="627"/>
      <c r="C43" s="622">
        <f>IF((A43-200)&gt;0,((A43-200)*0.001)+(100*0.01)+(100*0.1),IF((A43-100)&gt;0,((A43-100)*0.01)+(100*0.1),A43*0.1))</f>
        <v>0</v>
      </c>
      <c r="D43" s="628">
        <f t="shared" si="3"/>
        <v>0</v>
      </c>
      <c r="E43" s="67"/>
    </row>
    <row r="44" spans="1:5" ht="21" customHeight="1" x14ac:dyDescent="0.15">
      <c r="A44" s="631" t="s">
        <v>377</v>
      </c>
      <c r="B44" s="631"/>
      <c r="C44" s="631"/>
      <c r="D44" s="632"/>
      <c r="E44" s="67"/>
    </row>
    <row r="45" spans="1:5" x14ac:dyDescent="0.15">
      <c r="A45" s="625" t="s">
        <v>482</v>
      </c>
      <c r="B45" s="625" t="s">
        <v>4</v>
      </c>
      <c r="C45" s="625" t="s">
        <v>482</v>
      </c>
      <c r="D45" s="625" t="s">
        <v>3</v>
      </c>
      <c r="E45" s="67"/>
    </row>
    <row r="46" spans="1:5" x14ac:dyDescent="0.15">
      <c r="A46" s="626"/>
      <c r="B46" s="627"/>
      <c r="C46" s="622">
        <f>IF((A46-20)&gt;0,((A46-20)*0.1)+(10*0.2)+(10*0.3),IF((A46-10)&gt;0,((A46-10)*0.2)+(10*0.3),A46*0.3))</f>
        <v>0</v>
      </c>
      <c r="D46" s="628">
        <f>B46*C46</f>
        <v>0</v>
      </c>
      <c r="E46" s="67"/>
    </row>
    <row r="47" spans="1:5" x14ac:dyDescent="0.15">
      <c r="A47" s="626"/>
      <c r="B47" s="627"/>
      <c r="C47" s="622">
        <f t="shared" ref="C47:C49" si="4">IF((A47-20)&gt;0,((A47-20)*0.1)+(10*0.2)+(10*0.3),IF((A47-10)&gt;0,((A47-10)*0.2)+(10*0.3),A47*0.3))</f>
        <v>0</v>
      </c>
      <c r="D47" s="628">
        <f t="shared" ref="D47:D49" si="5">B47*C47</f>
        <v>0</v>
      </c>
      <c r="E47" s="67"/>
    </row>
    <row r="48" spans="1:5" x14ac:dyDescent="0.15">
      <c r="A48" s="629"/>
      <c r="B48" s="627"/>
      <c r="C48" s="622">
        <f t="shared" si="4"/>
        <v>0</v>
      </c>
      <c r="D48" s="628">
        <f t="shared" si="5"/>
        <v>0</v>
      </c>
      <c r="E48" s="67"/>
    </row>
    <row r="49" spans="1:6" x14ac:dyDescent="0.15">
      <c r="A49" s="628"/>
      <c r="B49" s="628"/>
      <c r="C49" s="622">
        <f t="shared" si="4"/>
        <v>0</v>
      </c>
      <c r="D49" s="628">
        <f t="shared" si="5"/>
        <v>0</v>
      </c>
      <c r="E49" s="67"/>
    </row>
    <row r="50" spans="1:6" ht="14" thickBot="1" x14ac:dyDescent="0.2">
      <c r="A50" s="311" t="s">
        <v>164</v>
      </c>
      <c r="B50" s="67"/>
      <c r="C50" s="67"/>
      <c r="D50" s="67"/>
      <c r="E50" s="67"/>
    </row>
    <row r="51" spans="1:6" ht="19" customHeight="1" thickBot="1" x14ac:dyDescent="0.2">
      <c r="B51" s="67"/>
      <c r="C51" s="634" t="s">
        <v>74</v>
      </c>
      <c r="D51" s="635">
        <f>SUM(D28:D31,D34:D37,D40:D43,D46:D49)</f>
        <v>0</v>
      </c>
      <c r="E51" s="67"/>
    </row>
    <row r="52" spans="1:6" x14ac:dyDescent="0.15">
      <c r="A52" s="621" t="s">
        <v>496</v>
      </c>
      <c r="C52" s="67"/>
      <c r="D52" s="620"/>
      <c r="E52" s="67"/>
    </row>
    <row r="53" spans="1:6" x14ac:dyDescent="0.15">
      <c r="A53" s="330" t="s">
        <v>370</v>
      </c>
      <c r="B53" s="330" t="s">
        <v>371</v>
      </c>
      <c r="C53" s="67"/>
      <c r="D53" s="620"/>
      <c r="E53" s="67"/>
    </row>
    <row r="54" spans="1:6" x14ac:dyDescent="0.15">
      <c r="A54" s="641" t="s">
        <v>494</v>
      </c>
      <c r="B54" s="641" t="s">
        <v>493</v>
      </c>
      <c r="C54" s="67"/>
      <c r="D54" s="620"/>
      <c r="E54" s="67"/>
    </row>
    <row r="55" spans="1:6" x14ac:dyDescent="0.15">
      <c r="A55" s="641" t="s">
        <v>500</v>
      </c>
      <c r="B55" s="641" t="s">
        <v>492</v>
      </c>
      <c r="C55" s="67"/>
      <c r="D55" s="620"/>
      <c r="E55" s="67"/>
    </row>
    <row r="56" spans="1:6" ht="14" thickBot="1" x14ac:dyDescent="0.2">
      <c r="A56" s="642" t="s">
        <v>501</v>
      </c>
      <c r="B56" s="642" t="s">
        <v>491</v>
      </c>
      <c r="C56" s="67"/>
      <c r="D56" s="194"/>
      <c r="E56" s="67"/>
    </row>
    <row r="57" spans="1:6" ht="14" thickBot="1" x14ac:dyDescent="0.2">
      <c r="A57" s="81" t="s">
        <v>532</v>
      </c>
      <c r="B57" s="85"/>
      <c r="C57" s="85"/>
      <c r="D57" s="85"/>
      <c r="E57" s="86"/>
    </row>
    <row r="58" spans="1:6" ht="14" thickBot="1" x14ac:dyDescent="0.2">
      <c r="A58" s="81" t="s">
        <v>533</v>
      </c>
      <c r="B58" s="85"/>
      <c r="C58" s="85"/>
      <c r="D58" s="85"/>
      <c r="E58" s="86"/>
    </row>
    <row r="59" spans="1:6" ht="10" customHeight="1" x14ac:dyDescent="0.15">
      <c r="A59" s="87"/>
      <c r="B59" s="87"/>
      <c r="C59" s="87"/>
      <c r="D59" s="87"/>
      <c r="E59" s="87"/>
    </row>
    <row r="60" spans="1:6" s="469" customFormat="1" ht="36" customHeight="1" x14ac:dyDescent="0.15">
      <c r="A60" s="748" t="s">
        <v>497</v>
      </c>
      <c r="B60" s="749"/>
      <c r="C60" s="749"/>
      <c r="D60" s="749"/>
      <c r="E60" s="331"/>
      <c r="F60" s="548"/>
    </row>
    <row r="61" spans="1:6" ht="12" customHeight="1" x14ac:dyDescent="0.15">
      <c r="A61" s="73"/>
      <c r="C61" s="68" t="s">
        <v>10</v>
      </c>
      <c r="D61" s="68" t="s">
        <v>3</v>
      </c>
      <c r="E61" s="67"/>
    </row>
    <row r="62" spans="1:6" x14ac:dyDescent="0.15">
      <c r="A62" s="333" t="s">
        <v>379</v>
      </c>
      <c r="B62" s="31"/>
      <c r="C62" s="36"/>
      <c r="D62" s="24">
        <v>0</v>
      </c>
      <c r="E62" s="67"/>
    </row>
    <row r="63" spans="1:6" x14ac:dyDescent="0.15">
      <c r="A63" s="37"/>
      <c r="B63" s="33"/>
      <c r="C63" s="36"/>
      <c r="D63" s="24">
        <v>0</v>
      </c>
      <c r="E63" s="67"/>
    </row>
    <row r="64" spans="1:6" x14ac:dyDescent="0.15">
      <c r="A64" s="38"/>
      <c r="B64" s="33"/>
      <c r="C64" s="36"/>
      <c r="D64" s="24">
        <v>0</v>
      </c>
      <c r="E64" s="67"/>
    </row>
    <row r="65" spans="1:5" x14ac:dyDescent="0.15">
      <c r="A65" s="39"/>
      <c r="B65" s="32"/>
      <c r="C65" s="36"/>
      <c r="D65" s="24">
        <v>0</v>
      </c>
      <c r="E65" s="88"/>
    </row>
    <row r="66" spans="1:5" x14ac:dyDescent="0.15">
      <c r="A66" s="334"/>
      <c r="B66" s="33"/>
      <c r="C66" s="36"/>
      <c r="D66" s="24">
        <v>0</v>
      </c>
      <c r="E66" s="88"/>
    </row>
    <row r="67" spans="1:5" x14ac:dyDescent="0.15">
      <c r="A67" s="40" t="s">
        <v>380</v>
      </c>
      <c r="B67" s="32"/>
      <c r="C67" s="36"/>
      <c r="D67" s="24">
        <v>0</v>
      </c>
      <c r="E67" s="88"/>
    </row>
    <row r="68" spans="1:5" x14ac:dyDescent="0.15">
      <c r="A68" s="40"/>
      <c r="B68" s="32"/>
      <c r="C68" s="36"/>
      <c r="D68" s="24">
        <v>0</v>
      </c>
      <c r="E68" s="88"/>
    </row>
    <row r="69" spans="1:5" x14ac:dyDescent="0.15">
      <c r="A69" s="40"/>
      <c r="B69" s="32"/>
      <c r="C69" s="36"/>
      <c r="D69" s="24">
        <v>0</v>
      </c>
      <c r="E69" s="88"/>
    </row>
    <row r="70" spans="1:5" x14ac:dyDescent="0.15">
      <c r="A70" s="40"/>
      <c r="B70" s="32"/>
      <c r="C70" s="36"/>
      <c r="D70" s="24">
        <v>0</v>
      </c>
      <c r="E70" s="88"/>
    </row>
    <row r="71" spans="1:5" x14ac:dyDescent="0.15">
      <c r="A71" s="40"/>
      <c r="B71" s="32"/>
      <c r="C71" s="36"/>
      <c r="D71" s="24">
        <v>0</v>
      </c>
      <c r="E71" s="88"/>
    </row>
    <row r="72" spans="1:5" ht="6.75" customHeight="1" thickBot="1" x14ac:dyDescent="0.2">
      <c r="A72" s="311"/>
      <c r="B72" s="88"/>
      <c r="C72" s="88"/>
      <c r="D72" s="88"/>
      <c r="E72" s="88"/>
    </row>
    <row r="73" spans="1:5" ht="14" thickBot="1" x14ac:dyDescent="0.2">
      <c r="A73" s="750" t="s">
        <v>146</v>
      </c>
      <c r="B73" s="751"/>
      <c r="C73" s="90"/>
      <c r="D73" s="90"/>
      <c r="E73" s="90"/>
    </row>
    <row r="74" spans="1:5" ht="14" thickBot="1" x14ac:dyDescent="0.2">
      <c r="A74" s="716"/>
      <c r="B74" s="716"/>
      <c r="C74" s="90"/>
      <c r="D74" s="90"/>
      <c r="E74" s="90"/>
    </row>
    <row r="75" spans="1:5" ht="14" thickBot="1" x14ac:dyDescent="0.2">
      <c r="A75" s="254" t="s">
        <v>534</v>
      </c>
      <c r="B75" s="715"/>
      <c r="C75" s="715"/>
      <c r="D75" s="715"/>
      <c r="E75" s="86"/>
    </row>
    <row r="76" spans="1:5" s="469" customFormat="1" ht="14" x14ac:dyDescent="0.15">
      <c r="A76" s="762" t="s">
        <v>535</v>
      </c>
      <c r="B76" s="762"/>
      <c r="C76" s="762"/>
      <c r="D76" s="762"/>
      <c r="E76" s="335"/>
    </row>
    <row r="77" spans="1:5" s="469" customFormat="1" ht="17" x14ac:dyDescent="0.2">
      <c r="A77" s="717"/>
      <c r="B77" s="718" t="s">
        <v>536</v>
      </c>
      <c r="C77" s="718" t="s">
        <v>537</v>
      </c>
      <c r="D77" s="719" t="s">
        <v>3</v>
      </c>
      <c r="E77" s="335"/>
    </row>
    <row r="78" spans="1:5" s="469" customFormat="1" ht="23" x14ac:dyDescent="0.25">
      <c r="A78" s="717" t="s">
        <v>379</v>
      </c>
      <c r="B78" s="720"/>
      <c r="C78" s="720"/>
      <c r="D78" s="721"/>
    </row>
    <row r="79" spans="1:5" s="469" customFormat="1" ht="25" customHeight="1" x14ac:dyDescent="0.25">
      <c r="A79" s="722" t="s">
        <v>538</v>
      </c>
      <c r="B79" s="721"/>
      <c r="C79" s="721"/>
      <c r="D79" s="721"/>
      <c r="E79" s="335"/>
    </row>
    <row r="80" spans="1:5" s="469" customFormat="1" ht="25" customHeight="1" x14ac:dyDescent="0.25">
      <c r="A80" s="763" t="s">
        <v>541</v>
      </c>
      <c r="B80" s="763"/>
      <c r="C80" s="763"/>
      <c r="D80" s="725"/>
      <c r="E80" s="335"/>
    </row>
    <row r="81" spans="1:5" s="469" customFormat="1" ht="25" customHeight="1" thickBot="1" x14ac:dyDescent="0.3">
      <c r="A81" s="724"/>
      <c r="B81" s="725"/>
      <c r="C81" s="725"/>
      <c r="D81" s="725"/>
      <c r="E81" s="335"/>
    </row>
    <row r="82" spans="1:5" ht="15" customHeight="1" thickBot="1" x14ac:dyDescent="0.2">
      <c r="A82" s="73"/>
      <c r="B82" s="88"/>
      <c r="C82" s="723" t="s">
        <v>73</v>
      </c>
      <c r="D82" s="643">
        <f>SUM(D62:D71,D78:D79)</f>
        <v>0</v>
      </c>
      <c r="E82" s="90"/>
    </row>
    <row r="83" spans="1:5" ht="14" thickBot="1" x14ac:dyDescent="0.2">
      <c r="A83" s="81" t="s">
        <v>280</v>
      </c>
      <c r="B83" s="91"/>
      <c r="C83" s="91"/>
      <c r="D83" s="101"/>
      <c r="E83" s="92"/>
    </row>
    <row r="84" spans="1:5" ht="14" thickBot="1" x14ac:dyDescent="0.2">
      <c r="A84" s="307" t="s">
        <v>387</v>
      </c>
      <c r="B84" s="93" t="s">
        <v>6</v>
      </c>
      <c r="C84" s="93"/>
      <c r="D84" s="93" t="s">
        <v>3</v>
      </c>
      <c r="E84" s="90"/>
    </row>
    <row r="85" spans="1:5" ht="14" thickBot="1" x14ac:dyDescent="0.2">
      <c r="A85" s="310"/>
      <c r="B85" s="309"/>
      <c r="C85" s="332" t="s">
        <v>389</v>
      </c>
      <c r="D85" s="26">
        <f>SUM(B85* 0.5)</f>
        <v>0</v>
      </c>
      <c r="E85" s="90"/>
    </row>
    <row r="86" spans="1:5" ht="14" thickBot="1" x14ac:dyDescent="0.2">
      <c r="A86" s="307" t="s">
        <v>388</v>
      </c>
      <c r="B86" s="95"/>
      <c r="C86" s="90"/>
      <c r="D86" s="95"/>
      <c r="E86" s="90"/>
    </row>
    <row r="87" spans="1:5" ht="14" thickBot="1" x14ac:dyDescent="0.2">
      <c r="A87" s="310"/>
      <c r="B87" s="25"/>
      <c r="C87" s="332" t="s">
        <v>389</v>
      </c>
      <c r="D87" s="26">
        <f>SUM(B87/2)</f>
        <v>0</v>
      </c>
      <c r="E87" s="90"/>
    </row>
    <row r="88" spans="1:5" ht="14" thickBot="1" x14ac:dyDescent="0.2">
      <c r="A88" s="307" t="s">
        <v>373</v>
      </c>
      <c r="B88" s="95"/>
      <c r="C88" s="90"/>
      <c r="D88" s="95"/>
      <c r="E88" s="90"/>
    </row>
    <row r="89" spans="1:5" ht="14" thickBot="1" x14ac:dyDescent="0.2">
      <c r="A89" s="310"/>
      <c r="B89" s="25"/>
      <c r="C89" s="332" t="s">
        <v>389</v>
      </c>
      <c r="D89" s="26">
        <f>SUM(B89/2)</f>
        <v>0</v>
      </c>
      <c r="E89" s="90"/>
    </row>
    <row r="90" spans="1:5" x14ac:dyDescent="0.15">
      <c r="A90" s="537" t="s">
        <v>390</v>
      </c>
      <c r="B90" s="513"/>
      <c r="C90" s="330"/>
      <c r="D90" s="95"/>
      <c r="E90" s="90"/>
    </row>
    <row r="91" spans="1:5" ht="14" thickBot="1" x14ac:dyDescent="0.2">
      <c r="A91" s="102"/>
      <c r="B91" s="95"/>
      <c r="C91" s="90"/>
      <c r="D91" s="95"/>
      <c r="E91" s="90"/>
    </row>
    <row r="92" spans="1:5" ht="14" thickBot="1" x14ac:dyDescent="0.2">
      <c r="A92" s="81" t="s">
        <v>483</v>
      </c>
      <c r="B92" s="91"/>
      <c r="C92" s="91"/>
      <c r="D92" s="101"/>
      <c r="E92" s="92"/>
    </row>
    <row r="93" spans="1:5" ht="14" thickBot="1" x14ac:dyDescent="0.2">
      <c r="A93" s="307" t="s">
        <v>387</v>
      </c>
      <c r="B93" s="93" t="s">
        <v>6</v>
      </c>
      <c r="C93" s="93"/>
      <c r="D93" s="93" t="s">
        <v>3</v>
      </c>
      <c r="E93" s="90"/>
    </row>
    <row r="94" spans="1:5" ht="14" thickBot="1" x14ac:dyDescent="0.2">
      <c r="A94" s="310"/>
      <c r="B94" s="309"/>
      <c r="C94" s="332" t="s">
        <v>158</v>
      </c>
      <c r="D94" s="26">
        <f>SUM(B94* 0.5)</f>
        <v>0</v>
      </c>
      <c r="E94" s="90"/>
    </row>
    <row r="95" spans="1:5" ht="14" thickBot="1" x14ac:dyDescent="0.2">
      <c r="A95" s="307" t="s">
        <v>388</v>
      </c>
      <c r="B95" s="95"/>
      <c r="C95" s="90"/>
      <c r="D95" s="95"/>
      <c r="E95" s="90"/>
    </row>
    <row r="96" spans="1:5" ht="14" thickBot="1" x14ac:dyDescent="0.2">
      <c r="A96" s="310"/>
      <c r="B96" s="25"/>
      <c r="C96" s="332" t="s">
        <v>158</v>
      </c>
      <c r="D96" s="26">
        <f>SUM(B96/2)</f>
        <v>0</v>
      </c>
      <c r="E96" s="90"/>
    </row>
    <row r="97" spans="1:7" ht="14" thickBot="1" x14ac:dyDescent="0.2">
      <c r="A97" s="307" t="s">
        <v>373</v>
      </c>
      <c r="B97" s="95"/>
      <c r="C97" s="90"/>
      <c r="D97" s="95"/>
      <c r="E97" s="90"/>
    </row>
    <row r="98" spans="1:7" ht="14" thickBot="1" x14ac:dyDescent="0.2">
      <c r="A98" s="310"/>
      <c r="B98" s="25"/>
      <c r="C98" s="332" t="s">
        <v>158</v>
      </c>
      <c r="D98" s="26">
        <f>SUM(B98/2)</f>
        <v>0</v>
      </c>
      <c r="E98" s="90"/>
    </row>
    <row r="99" spans="1:7" x14ac:dyDescent="0.15">
      <c r="A99" s="761" t="s">
        <v>515</v>
      </c>
      <c r="B99" s="761"/>
      <c r="C99" s="761"/>
      <c r="D99" s="761"/>
      <c r="E99" s="90"/>
    </row>
    <row r="100" spans="1:7" ht="14" thickBot="1" x14ac:dyDescent="0.2">
      <c r="A100" s="761"/>
      <c r="B100" s="761"/>
      <c r="C100" s="761"/>
      <c r="D100" s="761"/>
      <c r="E100" s="90"/>
    </row>
    <row r="101" spans="1:7" ht="16.5" customHeight="1" thickBot="1" x14ac:dyDescent="0.2">
      <c r="A101" s="311" t="s">
        <v>163</v>
      </c>
      <c r="B101" s="104"/>
      <c r="C101" s="639" t="s">
        <v>281</v>
      </c>
      <c r="D101" s="643">
        <f>SUM(D85:D89,D94:D98)</f>
        <v>0</v>
      </c>
      <c r="E101" s="103"/>
    </row>
    <row r="102" spans="1:7" ht="9" customHeight="1" thickBot="1" x14ac:dyDescent="0.2">
      <c r="A102" s="325"/>
      <c r="B102" s="104"/>
      <c r="C102" s="103"/>
      <c r="D102" s="104"/>
      <c r="E102" s="103"/>
    </row>
    <row r="103" spans="1:7" ht="24.75" customHeight="1" thickBot="1" x14ac:dyDescent="0.25">
      <c r="A103" s="752" t="s">
        <v>282</v>
      </c>
      <c r="B103" s="753"/>
      <c r="C103" s="754"/>
      <c r="D103" s="105">
        <f>SUM(D101,D82,D51,D23)</f>
        <v>0</v>
      </c>
      <c r="E103" s="106"/>
    </row>
    <row r="104" spans="1:7" ht="9" customHeight="1" thickBot="1" x14ac:dyDescent="0.25">
      <c r="A104" s="107"/>
      <c r="B104" s="107"/>
      <c r="C104" s="107"/>
      <c r="D104" s="108"/>
      <c r="E104" s="90"/>
    </row>
    <row r="105" spans="1:7" ht="6" customHeight="1" x14ac:dyDescent="0.15">
      <c r="A105" s="109"/>
      <c r="B105" s="110"/>
      <c r="C105" s="110"/>
      <c r="D105" s="111"/>
      <c r="E105" s="112"/>
    </row>
    <row r="106" spans="1:7" ht="15.75" customHeight="1" x14ac:dyDescent="0.2">
      <c r="A106" s="113" t="s">
        <v>247</v>
      </c>
      <c r="B106" s="114"/>
      <c r="C106" s="114"/>
      <c r="D106" s="115"/>
      <c r="E106" s="116"/>
    </row>
    <row r="107" spans="1:7" ht="14.25" customHeight="1" thickBot="1" x14ac:dyDescent="0.2">
      <c r="A107" s="117"/>
      <c r="B107" s="118"/>
      <c r="C107" s="118"/>
      <c r="D107" s="119"/>
      <c r="E107" s="120"/>
    </row>
    <row r="108" spans="1:7" ht="14.25" customHeight="1" thickBot="1" x14ac:dyDescent="0.2">
      <c r="A108" s="73"/>
      <c r="B108" s="106"/>
      <c r="C108" s="106"/>
      <c r="D108" s="155"/>
      <c r="E108" s="106"/>
    </row>
    <row r="109" spans="1:7" ht="14.25" customHeight="1" thickBot="1" x14ac:dyDescent="0.2">
      <c r="A109" s="644" t="s">
        <v>498</v>
      </c>
      <c r="B109" s="91"/>
      <c r="C109" s="91"/>
      <c r="D109" s="91"/>
      <c r="E109" s="92"/>
      <c r="G109" s="452"/>
    </row>
    <row r="110" spans="1:7" ht="14.25" customHeight="1" x14ac:dyDescent="0.15">
      <c r="A110" s="90"/>
      <c r="B110" s="90"/>
      <c r="C110" s="90"/>
      <c r="D110" s="90"/>
      <c r="E110" s="90"/>
    </row>
    <row r="111" spans="1:7" ht="14.25" customHeight="1" x14ac:dyDescent="0.15">
      <c r="A111" s="323" t="s">
        <v>176</v>
      </c>
      <c r="B111" s="90"/>
      <c r="C111" s="90"/>
      <c r="D111" s="93" t="s">
        <v>3</v>
      </c>
      <c r="E111" s="90"/>
    </row>
    <row r="112" spans="1:7" ht="14.25" customHeight="1" x14ac:dyDescent="0.15">
      <c r="A112" s="329"/>
      <c r="B112" s="90"/>
      <c r="C112" s="90"/>
      <c r="D112" s="25"/>
      <c r="E112" s="90"/>
    </row>
    <row r="113" spans="1:5" ht="14.25" customHeight="1" x14ac:dyDescent="0.15">
      <c r="A113" s="329"/>
      <c r="B113" s="90"/>
      <c r="C113" s="90"/>
      <c r="D113" s="25"/>
      <c r="E113" s="90"/>
    </row>
    <row r="114" spans="1:5" ht="14.25" customHeight="1" x14ac:dyDescent="0.15">
      <c r="A114" s="329"/>
      <c r="B114" s="90"/>
      <c r="C114" s="90"/>
      <c r="D114" s="25"/>
      <c r="E114" s="90"/>
    </row>
    <row r="115" spans="1:5" ht="14.25" customHeight="1" thickBot="1" x14ac:dyDescent="0.2">
      <c r="A115" s="88" t="s">
        <v>125</v>
      </c>
      <c r="C115" s="90"/>
      <c r="D115" s="95"/>
      <c r="E115" s="90"/>
    </row>
    <row r="116" spans="1:5" ht="14.25" customHeight="1" thickBot="1" x14ac:dyDescent="0.2">
      <c r="A116" s="470" t="s">
        <v>392</v>
      </c>
      <c r="B116" s="96" t="s">
        <v>8</v>
      </c>
      <c r="C116" s="97">
        <v>10</v>
      </c>
      <c r="D116" s="90"/>
      <c r="E116" s="90"/>
    </row>
    <row r="117" spans="1:5" ht="14.25" customHeight="1" thickBot="1" x14ac:dyDescent="0.2">
      <c r="A117" s="470" t="s">
        <v>391</v>
      </c>
      <c r="B117" s="96" t="s">
        <v>8</v>
      </c>
      <c r="C117" s="97">
        <v>30</v>
      </c>
      <c r="D117" s="90"/>
      <c r="E117" s="90"/>
    </row>
    <row r="118" spans="1:5" ht="14.25" customHeight="1" x14ac:dyDescent="0.15">
      <c r="A118" s="90"/>
      <c r="B118" s="90"/>
      <c r="C118" s="90"/>
      <c r="D118" s="90"/>
      <c r="E118" s="90"/>
    </row>
    <row r="119" spans="1:5" ht="14.25" customHeight="1" x14ac:dyDescent="0.15">
      <c r="A119" s="322" t="s">
        <v>428</v>
      </c>
      <c r="B119" s="90"/>
      <c r="C119" s="90"/>
      <c r="D119" s="93" t="s">
        <v>3</v>
      </c>
      <c r="E119" s="90"/>
    </row>
    <row r="120" spans="1:5" ht="14.25" customHeight="1" x14ac:dyDescent="0.15">
      <c r="A120" s="329"/>
      <c r="B120" s="90"/>
      <c r="C120" s="90"/>
      <c r="D120" s="25"/>
      <c r="E120" s="90"/>
    </row>
    <row r="121" spans="1:5" ht="14.25" customHeight="1" x14ac:dyDescent="0.15">
      <c r="A121" s="329"/>
      <c r="B121" s="90"/>
      <c r="C121" s="90"/>
      <c r="D121" s="25"/>
      <c r="E121" s="90"/>
    </row>
    <row r="122" spans="1:5" ht="14.25" customHeight="1" x14ac:dyDescent="0.15">
      <c r="A122" s="329"/>
      <c r="B122" s="90"/>
      <c r="C122" s="90"/>
      <c r="D122" s="25"/>
      <c r="E122" s="90"/>
    </row>
    <row r="123" spans="1:5" ht="14.25" customHeight="1" thickBot="1" x14ac:dyDescent="0.2">
      <c r="A123" s="90"/>
      <c r="B123" s="67"/>
      <c r="C123" s="90"/>
      <c r="D123" s="90"/>
      <c r="E123" s="90"/>
    </row>
    <row r="124" spans="1:5" ht="14.25" customHeight="1" thickBot="1" x14ac:dyDescent="0.2">
      <c r="A124" s="470" t="s">
        <v>392</v>
      </c>
      <c r="B124" s="96" t="s">
        <v>8</v>
      </c>
      <c r="C124" s="97">
        <v>10</v>
      </c>
      <c r="D124" s="90"/>
      <c r="E124" s="90"/>
    </row>
    <row r="125" spans="1:5" ht="14.25" customHeight="1" thickBot="1" x14ac:dyDescent="0.2">
      <c r="A125" s="470" t="s">
        <v>391</v>
      </c>
      <c r="B125" s="96" t="s">
        <v>8</v>
      </c>
      <c r="C125" s="97">
        <v>20</v>
      </c>
      <c r="D125" s="90"/>
      <c r="E125" s="90"/>
    </row>
    <row r="126" spans="1:5" ht="14.25" customHeight="1" x14ac:dyDescent="0.15">
      <c r="A126" s="90"/>
      <c r="B126" s="90"/>
      <c r="C126" s="90"/>
      <c r="D126" s="90"/>
      <c r="E126" s="90"/>
    </row>
    <row r="127" spans="1:5" ht="14.25" customHeight="1" x14ac:dyDescent="0.15">
      <c r="A127" s="322" t="s">
        <v>429</v>
      </c>
      <c r="B127" s="90"/>
      <c r="C127" s="90"/>
      <c r="D127" s="93" t="s">
        <v>3</v>
      </c>
      <c r="E127" s="90"/>
    </row>
    <row r="128" spans="1:5" ht="14.25" customHeight="1" x14ac:dyDescent="0.15">
      <c r="A128" s="329"/>
      <c r="B128" s="90"/>
      <c r="C128" s="90"/>
      <c r="D128" s="25"/>
      <c r="E128" s="90"/>
    </row>
    <row r="129" spans="1:5" ht="14.25" customHeight="1" x14ac:dyDescent="0.15">
      <c r="A129" s="329"/>
      <c r="B129" s="90"/>
      <c r="C129" s="90"/>
      <c r="D129" s="25"/>
      <c r="E129" s="90"/>
    </row>
    <row r="130" spans="1:5" ht="14.25" customHeight="1" x14ac:dyDescent="0.15">
      <c r="A130" s="329"/>
      <c r="B130" s="90"/>
      <c r="C130" s="90"/>
      <c r="D130" s="25"/>
      <c r="E130" s="90"/>
    </row>
    <row r="131" spans="1:5" ht="14.25" customHeight="1" thickBot="1" x14ac:dyDescent="0.2">
      <c r="A131" s="90"/>
      <c r="B131" s="67"/>
      <c r="C131" s="90"/>
      <c r="D131" s="90"/>
      <c r="E131" s="90"/>
    </row>
    <row r="132" spans="1:5" ht="14.25" customHeight="1" thickBot="1" x14ac:dyDescent="0.2">
      <c r="A132" s="470" t="s">
        <v>392</v>
      </c>
      <c r="B132" s="96" t="s">
        <v>8</v>
      </c>
      <c r="C132" s="97">
        <v>2</v>
      </c>
      <c r="D132" s="90"/>
      <c r="E132" s="90"/>
    </row>
    <row r="133" spans="1:5" ht="14.25" customHeight="1" thickBot="1" x14ac:dyDescent="0.2">
      <c r="A133" s="470" t="s">
        <v>391</v>
      </c>
      <c r="B133" s="96" t="s">
        <v>8</v>
      </c>
      <c r="C133" s="97">
        <v>5</v>
      </c>
      <c r="D133" s="90"/>
      <c r="E133" s="90"/>
    </row>
    <row r="134" spans="1:5" s="469" customFormat="1" ht="14.25" customHeight="1" x14ac:dyDescent="0.15">
      <c r="A134" s="538"/>
      <c r="B134" s="576"/>
      <c r="C134" s="577"/>
      <c r="D134" s="335"/>
      <c r="E134" s="335"/>
    </row>
    <row r="135" spans="1:5" ht="14.25" customHeight="1" x14ac:dyDescent="0.15">
      <c r="A135" s="324" t="s">
        <v>484</v>
      </c>
      <c r="B135" s="90"/>
      <c r="C135" s="90"/>
      <c r="D135" s="93" t="s">
        <v>3</v>
      </c>
      <c r="E135" s="90"/>
    </row>
    <row r="136" spans="1:5" ht="14.25" customHeight="1" x14ac:dyDescent="0.15">
      <c r="A136" s="329"/>
      <c r="B136" s="90"/>
      <c r="C136" s="90"/>
      <c r="D136" s="25"/>
      <c r="E136" s="90"/>
    </row>
    <row r="137" spans="1:5" ht="14.25" customHeight="1" x14ac:dyDescent="0.15">
      <c r="A137" s="329"/>
      <c r="B137" s="90"/>
      <c r="C137" s="90"/>
      <c r="D137" s="25"/>
      <c r="E137" s="90"/>
    </row>
    <row r="138" spans="1:5" ht="14.25" customHeight="1" x14ac:dyDescent="0.15">
      <c r="A138" s="41"/>
      <c r="B138" s="90"/>
      <c r="C138" s="90"/>
      <c r="D138" s="25"/>
      <c r="E138" s="90"/>
    </row>
    <row r="139" spans="1:5" ht="14.25" customHeight="1" x14ac:dyDescent="0.15">
      <c r="A139" s="41"/>
      <c r="B139" s="90"/>
      <c r="C139" s="90"/>
      <c r="D139" s="25"/>
      <c r="E139" s="90"/>
    </row>
    <row r="140" spans="1:5" ht="14.25" customHeight="1" thickBot="1" x14ac:dyDescent="0.2">
      <c r="A140" s="90"/>
      <c r="B140" s="67" t="s">
        <v>41</v>
      </c>
      <c r="C140" s="90"/>
      <c r="E140" s="90"/>
    </row>
    <row r="141" spans="1:5" ht="14.25" customHeight="1" thickBot="1" x14ac:dyDescent="0.2">
      <c r="A141" s="90"/>
      <c r="B141" s="96" t="s">
        <v>8</v>
      </c>
      <c r="C141" s="97">
        <v>10</v>
      </c>
      <c r="D141" s="90"/>
      <c r="E141" s="90"/>
    </row>
    <row r="142" spans="1:5" ht="14.25" customHeight="1" thickBot="1" x14ac:dyDescent="0.2"/>
    <row r="143" spans="1:5" ht="14.25" customHeight="1" thickBot="1" x14ac:dyDescent="0.2">
      <c r="A143" s="325"/>
      <c r="B143" s="90"/>
      <c r="C143" s="639" t="s">
        <v>265</v>
      </c>
      <c r="D143" s="643">
        <f>SUM(D112:D114,D120:D122,D128:D130,D136:D139)</f>
        <v>0</v>
      </c>
      <c r="E143" s="90"/>
    </row>
    <row r="144" spans="1:5" ht="14.25" customHeight="1" thickBot="1" x14ac:dyDescent="0.2">
      <c r="A144" s="325"/>
      <c r="B144" s="90"/>
      <c r="C144" s="154"/>
      <c r="D144" s="155"/>
      <c r="E144" s="90"/>
    </row>
    <row r="145" spans="1:6" ht="14.25" customHeight="1" thickBot="1" x14ac:dyDescent="0.2">
      <c r="A145" s="81" t="s">
        <v>266</v>
      </c>
      <c r="B145" s="91"/>
      <c r="C145" s="91"/>
      <c r="D145" s="101"/>
      <c r="E145" s="92"/>
    </row>
    <row r="146" spans="1:6" ht="14.25" customHeight="1" x14ac:dyDescent="0.15">
      <c r="A146" s="90"/>
      <c r="B146" s="90"/>
      <c r="C146" s="90"/>
      <c r="D146" s="95"/>
      <c r="E146" s="90"/>
    </row>
    <row r="147" spans="1:6" ht="14.25" customHeight="1" x14ac:dyDescent="0.15">
      <c r="A147" s="323" t="s">
        <v>194</v>
      </c>
      <c r="B147" s="90"/>
      <c r="C147" s="90"/>
      <c r="D147" s="93" t="s">
        <v>3</v>
      </c>
      <c r="E147" s="90"/>
    </row>
    <row r="148" spans="1:6" ht="14.25" customHeight="1" x14ac:dyDescent="0.15">
      <c r="A148" s="329"/>
      <c r="B148" s="90"/>
      <c r="C148" s="90"/>
      <c r="D148" s="25"/>
      <c r="E148" s="90"/>
    </row>
    <row r="149" spans="1:6" ht="14.25" customHeight="1" x14ac:dyDescent="0.15">
      <c r="A149" s="329"/>
      <c r="B149" s="121" t="s">
        <v>125</v>
      </c>
      <c r="C149" s="90"/>
      <c r="D149" s="25"/>
      <c r="E149" s="90"/>
    </row>
    <row r="150" spans="1:6" ht="14.25" customHeight="1" x14ac:dyDescent="0.15">
      <c r="A150" s="35"/>
      <c r="B150" s="90"/>
      <c r="C150" s="90"/>
      <c r="D150" s="25"/>
      <c r="E150" s="90"/>
    </row>
    <row r="151" spans="1:6" ht="14.25" customHeight="1" thickBot="1" x14ac:dyDescent="0.2">
      <c r="A151" s="90"/>
      <c r="B151" s="67" t="s">
        <v>41</v>
      </c>
      <c r="C151" s="90"/>
      <c r="D151" s="95"/>
      <c r="E151" s="90"/>
    </row>
    <row r="152" spans="1:6" ht="14.25" customHeight="1" thickBot="1" x14ac:dyDescent="0.2">
      <c r="A152" s="90"/>
      <c r="B152" s="96" t="s">
        <v>9</v>
      </c>
      <c r="C152" s="97">
        <v>3</v>
      </c>
      <c r="D152" s="95"/>
      <c r="E152" s="90"/>
    </row>
    <row r="153" spans="1:6" ht="30" customHeight="1" x14ac:dyDescent="0.15">
      <c r="A153" s="90"/>
      <c r="B153" s="90"/>
      <c r="C153" s="90"/>
      <c r="D153" s="95"/>
      <c r="E153" s="90"/>
    </row>
    <row r="154" spans="1:6" s="469" customFormat="1" ht="14.25" customHeight="1" x14ac:dyDescent="0.15">
      <c r="A154" s="543" t="s">
        <v>430</v>
      </c>
      <c r="B154" s="335"/>
      <c r="C154" s="335"/>
      <c r="D154" s="544" t="s">
        <v>3</v>
      </c>
      <c r="E154" s="335"/>
      <c r="F154" s="548"/>
    </row>
    <row r="155" spans="1:6" s="469" customFormat="1" ht="14.25" customHeight="1" x14ac:dyDescent="0.15">
      <c r="A155" s="545"/>
      <c r="B155" s="335"/>
      <c r="C155" s="335"/>
      <c r="D155" s="546"/>
      <c r="E155" s="335"/>
    </row>
    <row r="156" spans="1:6" s="469" customFormat="1" ht="14.25" customHeight="1" x14ac:dyDescent="0.15">
      <c r="A156" s="547"/>
      <c r="B156" s="335"/>
      <c r="C156" s="335"/>
      <c r="D156" s="546"/>
      <c r="E156" s="335"/>
    </row>
    <row r="157" spans="1:6" ht="14.25" customHeight="1" thickBot="1" x14ac:dyDescent="0.2">
      <c r="A157" s="90"/>
      <c r="B157" s="67" t="s">
        <v>41</v>
      </c>
      <c r="C157" s="90"/>
      <c r="D157" s="95"/>
      <c r="E157" s="90"/>
    </row>
    <row r="158" spans="1:6" ht="14.25" customHeight="1" thickBot="1" x14ac:dyDescent="0.2">
      <c r="A158" s="90"/>
      <c r="B158" s="96" t="s">
        <v>9</v>
      </c>
      <c r="C158" s="97">
        <v>1</v>
      </c>
      <c r="D158" s="95"/>
      <c r="E158" s="90"/>
    </row>
    <row r="159" spans="1:6" s="469" customFormat="1" ht="14.25" customHeight="1" x14ac:dyDescent="0.15">
      <c r="A159" s="335"/>
      <c r="B159" s="576"/>
      <c r="C159" s="577"/>
      <c r="D159" s="578"/>
      <c r="E159" s="335"/>
    </row>
    <row r="160" spans="1:6" s="469" customFormat="1" ht="14.25" customHeight="1" x14ac:dyDescent="0.15">
      <c r="A160" s="543" t="s">
        <v>431</v>
      </c>
      <c r="B160" s="335"/>
      <c r="C160" s="335"/>
      <c r="D160" s="544" t="s">
        <v>3</v>
      </c>
      <c r="E160" s="335"/>
      <c r="F160" s="548"/>
    </row>
    <row r="161" spans="1:5" s="469" customFormat="1" ht="14.25" customHeight="1" x14ac:dyDescent="0.15">
      <c r="A161" s="545"/>
      <c r="B161" s="335"/>
      <c r="C161" s="335"/>
      <c r="D161" s="546"/>
      <c r="E161" s="335"/>
    </row>
    <row r="162" spans="1:5" s="469" customFormat="1" ht="14.25" customHeight="1" x14ac:dyDescent="0.15">
      <c r="A162" s="547"/>
      <c r="B162" s="335"/>
      <c r="C162" s="335"/>
      <c r="D162" s="546"/>
      <c r="E162" s="335"/>
    </row>
    <row r="163" spans="1:5" ht="14.25" customHeight="1" thickBot="1" x14ac:dyDescent="0.2">
      <c r="A163" s="90"/>
      <c r="B163" s="67" t="s">
        <v>41</v>
      </c>
      <c r="C163" s="90"/>
      <c r="D163" s="95"/>
      <c r="E163" s="90"/>
    </row>
    <row r="164" spans="1:5" ht="14.25" customHeight="1" thickBot="1" x14ac:dyDescent="0.2">
      <c r="A164" s="90"/>
      <c r="B164" s="96" t="s">
        <v>9</v>
      </c>
      <c r="C164" s="97">
        <v>0.5</v>
      </c>
      <c r="D164" s="95"/>
      <c r="E164" s="90"/>
    </row>
    <row r="165" spans="1:5" ht="14.25" customHeight="1" thickBot="1" x14ac:dyDescent="0.2">
      <c r="A165" s="325"/>
      <c r="B165" s="98"/>
      <c r="C165" s="99"/>
      <c r="D165" s="90"/>
      <c r="E165" s="90"/>
    </row>
    <row r="166" spans="1:5" ht="14.25" customHeight="1" thickBot="1" x14ac:dyDescent="0.2">
      <c r="A166" s="90"/>
      <c r="B166" s="98"/>
      <c r="C166" s="639" t="s">
        <v>66</v>
      </c>
      <c r="D166" s="643">
        <f>SUM(D148:D150,D155:D156,D161:D162)</f>
        <v>0</v>
      </c>
      <c r="E166" s="90"/>
    </row>
    <row r="167" spans="1:5" ht="14.25" customHeight="1" x14ac:dyDescent="0.15">
      <c r="A167" s="90"/>
      <c r="B167" s="98"/>
      <c r="C167" s="154"/>
      <c r="D167" s="191"/>
      <c r="E167" s="90"/>
    </row>
    <row r="168" spans="1:5" ht="14.25" customHeight="1" x14ac:dyDescent="0.15">
      <c r="A168" s="90"/>
      <c r="B168" s="98"/>
      <c r="C168" s="154"/>
      <c r="D168" s="191"/>
      <c r="E168" s="90"/>
    </row>
    <row r="169" spans="1:5" ht="17.25" customHeight="1" thickBot="1" x14ac:dyDescent="0.2">
      <c r="A169" s="90"/>
      <c r="B169" s="90"/>
      <c r="C169" s="90"/>
      <c r="D169" s="90"/>
      <c r="E169" s="90"/>
    </row>
    <row r="170" spans="1:5" ht="14" thickBot="1" x14ac:dyDescent="0.2">
      <c r="A170" s="81" t="s">
        <v>394</v>
      </c>
      <c r="B170" s="123"/>
      <c r="C170" s="123"/>
      <c r="D170" s="123"/>
      <c r="E170" s="124"/>
    </row>
    <row r="171" spans="1:5" ht="14.25" customHeight="1" x14ac:dyDescent="0.15">
      <c r="A171" s="323" t="s">
        <v>393</v>
      </c>
      <c r="B171" s="90"/>
      <c r="C171" s="90"/>
      <c r="D171" s="93" t="s">
        <v>3</v>
      </c>
      <c r="E171" s="90"/>
    </row>
    <row r="172" spans="1:5" ht="14.25" customHeight="1" x14ac:dyDescent="0.15">
      <c r="A172" s="329"/>
      <c r="B172" s="90"/>
      <c r="C172" s="90"/>
      <c r="D172" s="25"/>
      <c r="E172" s="90"/>
    </row>
    <row r="173" spans="1:5" ht="14.25" customHeight="1" x14ac:dyDescent="0.15">
      <c r="A173" s="329"/>
      <c r="B173" s="90"/>
      <c r="C173" s="90"/>
      <c r="D173" s="25"/>
      <c r="E173" s="90"/>
    </row>
    <row r="174" spans="1:5" ht="14.25" customHeight="1" x14ac:dyDescent="0.15">
      <c r="A174" s="329"/>
      <c r="B174" s="90"/>
      <c r="C174" s="90"/>
      <c r="D174" s="25"/>
      <c r="E174" s="90"/>
    </row>
    <row r="175" spans="1:5" ht="14.25" customHeight="1" thickBot="1" x14ac:dyDescent="0.2">
      <c r="A175" s="88" t="s">
        <v>125</v>
      </c>
      <c r="C175" s="90"/>
      <c r="D175" s="95"/>
      <c r="E175" s="90"/>
    </row>
    <row r="176" spans="1:5" ht="14.25" customHeight="1" thickBot="1" x14ac:dyDescent="0.2">
      <c r="A176" s="470" t="s">
        <v>392</v>
      </c>
      <c r="B176" s="96" t="s">
        <v>8</v>
      </c>
      <c r="C176" s="97">
        <v>20</v>
      </c>
      <c r="D176" s="90"/>
      <c r="E176" s="90"/>
    </row>
    <row r="177" spans="1:5" s="469" customFormat="1" ht="14.25" customHeight="1" thickBot="1" x14ac:dyDescent="0.2">
      <c r="A177" s="538"/>
      <c r="B177" s="539"/>
      <c r="C177" s="540"/>
      <c r="D177" s="335"/>
      <c r="E177" s="335"/>
    </row>
    <row r="178" spans="1:5" ht="15" thickBot="1" x14ac:dyDescent="0.2">
      <c r="A178" s="90"/>
      <c r="B178" s="90"/>
      <c r="C178" s="639" t="s">
        <v>65</v>
      </c>
      <c r="D178" s="643">
        <f>SUM(D172:D174)</f>
        <v>0</v>
      </c>
      <c r="E178" s="90"/>
    </row>
    <row r="179" spans="1:5" x14ac:dyDescent="0.15">
      <c r="A179" s="90"/>
      <c r="B179" s="90"/>
      <c r="C179" s="90"/>
      <c r="D179" s="90"/>
      <c r="E179" s="90"/>
    </row>
    <row r="180" spans="1:5" ht="12.75" customHeight="1" thickBot="1" x14ac:dyDescent="0.2">
      <c r="A180" s="126"/>
      <c r="B180" s="126"/>
      <c r="C180" s="126"/>
      <c r="D180" s="126"/>
      <c r="E180" s="126"/>
    </row>
    <row r="181" spans="1:5" ht="14" thickBot="1" x14ac:dyDescent="0.2">
      <c r="A181" s="81" t="s">
        <v>267</v>
      </c>
      <c r="B181" s="91"/>
      <c r="C181" s="91"/>
      <c r="D181" s="91"/>
      <c r="E181" s="92"/>
    </row>
    <row r="182" spans="1:5" x14ac:dyDescent="0.15">
      <c r="A182" s="323" t="s">
        <v>11</v>
      </c>
      <c r="B182" s="524" t="s">
        <v>53</v>
      </c>
      <c r="C182" s="326" t="s">
        <v>103</v>
      </c>
      <c r="D182" s="326" t="s">
        <v>12</v>
      </c>
      <c r="E182" s="90"/>
    </row>
    <row r="183" spans="1:5" ht="20.25" customHeight="1" x14ac:dyDescent="0.15">
      <c r="A183" s="327"/>
      <c r="B183" s="27"/>
      <c r="C183" s="28">
        <v>0</v>
      </c>
      <c r="D183" s="127">
        <f>B183*C183</f>
        <v>0</v>
      </c>
      <c r="E183" s="90"/>
    </row>
    <row r="184" spans="1:5" ht="20.25" customHeight="1" x14ac:dyDescent="0.15">
      <c r="A184" s="327"/>
      <c r="B184" s="27"/>
      <c r="C184" s="28">
        <v>0</v>
      </c>
      <c r="D184" s="127">
        <f>B184*C184</f>
        <v>0</v>
      </c>
      <c r="E184" s="90"/>
    </row>
    <row r="185" spans="1:5" ht="20.25" customHeight="1" x14ac:dyDescent="0.15">
      <c r="A185" s="327"/>
      <c r="B185" s="27"/>
      <c r="C185" s="28">
        <v>0</v>
      </c>
      <c r="D185" s="127">
        <f>B185*C185</f>
        <v>0</v>
      </c>
      <c r="E185" s="90"/>
    </row>
    <row r="186" spans="1:5" ht="20.25" customHeight="1" x14ac:dyDescent="0.15">
      <c r="A186" s="327"/>
      <c r="B186" s="27"/>
      <c r="C186" s="28">
        <v>0</v>
      </c>
      <c r="D186" s="127">
        <f>B186*C186</f>
        <v>0</v>
      </c>
      <c r="E186" s="90"/>
    </row>
    <row r="187" spans="1:5" ht="20.25" customHeight="1" x14ac:dyDescent="0.15">
      <c r="A187" s="327"/>
      <c r="B187" s="27"/>
      <c r="C187" s="28">
        <v>0</v>
      </c>
      <c r="D187" s="127">
        <f>B187*C187</f>
        <v>0</v>
      </c>
      <c r="E187" s="90"/>
    </row>
    <row r="188" spans="1:5" x14ac:dyDescent="0.15">
      <c r="A188" s="90"/>
      <c r="B188" s="90"/>
      <c r="C188" s="90"/>
      <c r="D188" s="90"/>
      <c r="E188" s="90"/>
    </row>
    <row r="189" spans="1:5" ht="14" thickBot="1" x14ac:dyDescent="0.2">
      <c r="A189" s="90"/>
      <c r="B189" s="90"/>
      <c r="C189" s="90"/>
      <c r="D189" s="90"/>
      <c r="E189" s="90"/>
    </row>
    <row r="190" spans="1:5" ht="15" thickBot="1" x14ac:dyDescent="0.2">
      <c r="A190" s="90"/>
      <c r="B190" s="90"/>
      <c r="C190" s="639" t="s">
        <v>67</v>
      </c>
      <c r="D190" s="643">
        <f>SUM(D183:D187)</f>
        <v>0</v>
      </c>
      <c r="E190" s="90"/>
    </row>
    <row r="191" spans="1:5" ht="14" thickBot="1" x14ac:dyDescent="0.2">
      <c r="A191" s="128"/>
      <c r="B191" s="90"/>
      <c r="C191" s="90"/>
      <c r="D191" s="90"/>
      <c r="E191" s="90"/>
    </row>
    <row r="192" spans="1:5" x14ac:dyDescent="0.15">
      <c r="A192" s="552" t="s">
        <v>401</v>
      </c>
      <c r="B192" s="553">
        <v>1</v>
      </c>
      <c r="C192" s="90"/>
      <c r="D192" s="90"/>
      <c r="E192" s="90"/>
    </row>
    <row r="193" spans="1:5" x14ac:dyDescent="0.15">
      <c r="A193" s="554" t="s">
        <v>52</v>
      </c>
      <c r="B193" s="555">
        <v>0.3</v>
      </c>
      <c r="C193" s="90"/>
      <c r="D193" s="90"/>
      <c r="E193" s="90"/>
    </row>
    <row r="194" spans="1:5" x14ac:dyDescent="0.15">
      <c r="A194" s="757" t="s">
        <v>477</v>
      </c>
      <c r="B194" s="758"/>
      <c r="C194" s="90"/>
      <c r="D194" s="90"/>
      <c r="E194" s="90"/>
    </row>
    <row r="195" spans="1:5" ht="14" thickBot="1" x14ac:dyDescent="0.2">
      <c r="A195" s="759" t="s">
        <v>145</v>
      </c>
      <c r="B195" s="760"/>
      <c r="C195" s="90"/>
      <c r="D195" s="90"/>
      <c r="E195" s="90"/>
    </row>
    <row r="196" spans="1:5" ht="15" customHeight="1" thickBot="1" x14ac:dyDescent="0.2">
      <c r="A196" s="129"/>
      <c r="B196" s="129"/>
      <c r="C196" s="129"/>
      <c r="D196" s="129"/>
      <c r="E196" s="129"/>
    </row>
    <row r="197" spans="1:5" ht="14" thickBot="1" x14ac:dyDescent="0.2">
      <c r="A197" s="81" t="s">
        <v>268</v>
      </c>
      <c r="B197" s="91"/>
      <c r="C197" s="91"/>
      <c r="D197" s="91"/>
      <c r="E197" s="92"/>
    </row>
    <row r="198" spans="1:5" x14ac:dyDescent="0.15">
      <c r="A198" s="130"/>
      <c r="B198" s="90"/>
      <c r="C198" s="90"/>
      <c r="D198" s="90"/>
      <c r="E198" s="90"/>
    </row>
    <row r="199" spans="1:5" x14ac:dyDescent="0.15">
      <c r="A199" s="330" t="s">
        <v>189</v>
      </c>
      <c r="B199" s="330" t="s">
        <v>195</v>
      </c>
      <c r="C199" s="330" t="s">
        <v>14</v>
      </c>
      <c r="D199" s="645" t="s">
        <v>12</v>
      </c>
      <c r="E199" s="90"/>
    </row>
    <row r="200" spans="1:5" x14ac:dyDescent="0.15">
      <c r="A200" s="329"/>
      <c r="B200" s="357"/>
      <c r="C200" s="646"/>
      <c r="D200" s="332">
        <f>B200*C200</f>
        <v>0</v>
      </c>
      <c r="E200" s="90"/>
    </row>
    <row r="201" spans="1:5" x14ac:dyDescent="0.15">
      <c r="A201" s="329"/>
      <c r="B201" s="357"/>
      <c r="C201" s="646"/>
      <c r="D201" s="332">
        <f>B201*C201</f>
        <v>0</v>
      </c>
      <c r="E201" s="90"/>
    </row>
    <row r="202" spans="1:5" x14ac:dyDescent="0.15">
      <c r="A202" s="329"/>
      <c r="B202" s="357"/>
      <c r="C202" s="646"/>
      <c r="D202" s="332">
        <f>B202*C202</f>
        <v>0</v>
      </c>
      <c r="E202" s="90"/>
    </row>
    <row r="203" spans="1:5" x14ac:dyDescent="0.15">
      <c r="A203" s="329"/>
      <c r="B203" s="357"/>
      <c r="C203" s="646"/>
      <c r="D203" s="332">
        <f>B203*C203</f>
        <v>0</v>
      </c>
      <c r="E203" s="90"/>
    </row>
    <row r="204" spans="1:5" x14ac:dyDescent="0.15">
      <c r="A204" s="90"/>
      <c r="B204" s="90"/>
      <c r="C204" s="90"/>
      <c r="D204" s="90"/>
      <c r="E204" s="90"/>
    </row>
    <row r="205" spans="1:5" x14ac:dyDescent="0.15">
      <c r="A205" s="90"/>
      <c r="B205" s="90"/>
      <c r="C205" s="133"/>
      <c r="D205" s="134"/>
      <c r="E205" s="90"/>
    </row>
    <row r="206" spans="1:5" ht="14" thickBot="1" x14ac:dyDescent="0.2">
      <c r="A206" s="128"/>
      <c r="B206" s="88" t="s">
        <v>196</v>
      </c>
      <c r="C206" s="90"/>
      <c r="D206" s="90"/>
      <c r="E206" s="90"/>
    </row>
    <row r="207" spans="1:5" x14ac:dyDescent="0.15">
      <c r="A207" s="90"/>
      <c r="B207" s="135" t="s">
        <v>43</v>
      </c>
      <c r="C207" s="75">
        <v>4</v>
      </c>
      <c r="D207" s="90"/>
      <c r="E207" s="90"/>
    </row>
    <row r="208" spans="1:5" ht="14" thickBot="1" x14ac:dyDescent="0.2">
      <c r="A208" s="90"/>
      <c r="B208" s="136" t="s">
        <v>64</v>
      </c>
      <c r="C208" s="78">
        <v>2</v>
      </c>
      <c r="D208" s="90"/>
      <c r="E208" s="90"/>
    </row>
    <row r="209" spans="1:5" x14ac:dyDescent="0.15">
      <c r="A209" s="90"/>
      <c r="B209" s="137"/>
      <c r="C209" s="95"/>
      <c r="D209" s="90"/>
      <c r="E209" s="90"/>
    </row>
    <row r="210" spans="1:5" ht="14" thickBot="1" x14ac:dyDescent="0.2">
      <c r="A210" s="90"/>
      <c r="B210" s="90"/>
      <c r="C210" s="90"/>
      <c r="D210" s="90"/>
      <c r="E210" s="90"/>
    </row>
    <row r="211" spans="1:5" x14ac:dyDescent="0.15">
      <c r="A211" s="90"/>
      <c r="B211" s="74" t="s">
        <v>13</v>
      </c>
      <c r="C211" s="138">
        <v>1</v>
      </c>
      <c r="D211" s="90"/>
      <c r="E211" s="90"/>
    </row>
    <row r="212" spans="1:5" ht="15" thickBot="1" x14ac:dyDescent="0.2">
      <c r="A212" s="90"/>
      <c r="B212" s="139" t="s">
        <v>52</v>
      </c>
      <c r="C212" s="140">
        <v>0.3</v>
      </c>
      <c r="D212" s="90"/>
      <c r="E212" s="90"/>
    </row>
    <row r="213" spans="1:5" x14ac:dyDescent="0.15">
      <c r="A213" s="90"/>
      <c r="B213" s="102"/>
      <c r="C213" s="141"/>
      <c r="D213" s="90"/>
      <c r="E213" s="90"/>
    </row>
    <row r="214" spans="1:5" ht="14" thickBot="1" x14ac:dyDescent="0.2">
      <c r="A214" s="142"/>
      <c r="B214" s="102"/>
      <c r="C214" s="141"/>
      <c r="D214" s="90"/>
      <c r="E214" s="90"/>
    </row>
    <row r="215" spans="1:5" ht="15" thickBot="1" x14ac:dyDescent="0.2">
      <c r="A215" s="79"/>
      <c r="B215" s="90"/>
      <c r="C215" s="639" t="s">
        <v>68</v>
      </c>
      <c r="D215" s="643">
        <f>SUM(D200:D203)</f>
        <v>0</v>
      </c>
      <c r="E215" s="143"/>
    </row>
    <row r="216" spans="1:5" ht="12.75" customHeight="1" thickBot="1" x14ac:dyDescent="0.2">
      <c r="A216" s="90"/>
      <c r="B216" s="90"/>
      <c r="C216" s="90"/>
      <c r="D216" s="90"/>
      <c r="E216" s="90"/>
    </row>
    <row r="217" spans="1:5" ht="14" thickBot="1" x14ac:dyDescent="0.2">
      <c r="A217" s="81" t="s">
        <v>269</v>
      </c>
      <c r="B217" s="91"/>
      <c r="C217" s="91"/>
      <c r="D217" s="91"/>
      <c r="E217" s="92"/>
    </row>
    <row r="218" spans="1:5" x14ac:dyDescent="0.15">
      <c r="A218" s="144" t="s">
        <v>149</v>
      </c>
      <c r="B218" s="337" t="s">
        <v>190</v>
      </c>
      <c r="C218" s="144" t="s">
        <v>148</v>
      </c>
      <c r="D218" s="144" t="s">
        <v>20</v>
      </c>
      <c r="E218" s="125"/>
    </row>
    <row r="219" spans="1:5" x14ac:dyDescent="0.15">
      <c r="A219" s="329" t="s">
        <v>343</v>
      </c>
      <c r="B219" s="42"/>
      <c r="C219" s="646"/>
      <c r="D219" s="26">
        <f>B219*C219</f>
        <v>0</v>
      </c>
      <c r="E219" s="90"/>
    </row>
    <row r="220" spans="1:5" x14ac:dyDescent="0.15">
      <c r="A220" s="41" t="s">
        <v>16</v>
      </c>
      <c r="B220" s="42"/>
      <c r="C220" s="646"/>
      <c r="D220" s="26">
        <f>B220*C220</f>
        <v>0</v>
      </c>
      <c r="E220" s="90"/>
    </row>
    <row r="221" spans="1:5" x14ac:dyDescent="0.15">
      <c r="A221" s="41" t="s">
        <v>17</v>
      </c>
      <c r="B221" s="42"/>
      <c r="C221" s="646"/>
      <c r="D221" s="26">
        <f>B221*C221</f>
        <v>0</v>
      </c>
      <c r="E221" s="90"/>
    </row>
    <row r="222" spans="1:5" ht="14" thickBot="1" x14ac:dyDescent="0.2">
      <c r="A222" s="90"/>
      <c r="B222" s="90"/>
      <c r="C222" s="90"/>
      <c r="D222" s="90"/>
      <c r="E222" s="90"/>
    </row>
    <row r="223" spans="1:5" ht="15" thickBot="1" x14ac:dyDescent="0.2">
      <c r="A223" s="90"/>
      <c r="B223" s="90"/>
      <c r="C223" s="639" t="s">
        <v>71</v>
      </c>
      <c r="D223" s="643">
        <f>SUM(D219:D221)</f>
        <v>0</v>
      </c>
      <c r="E223" s="90"/>
    </row>
    <row r="224" spans="1:5" ht="6.75" customHeight="1" x14ac:dyDescent="0.15">
      <c r="A224" s="90"/>
      <c r="B224" s="90"/>
      <c r="C224" s="90"/>
      <c r="D224" s="90"/>
      <c r="E224" s="90"/>
    </row>
    <row r="225" spans="1:7" ht="14" thickBot="1" x14ac:dyDescent="0.2">
      <c r="A225" s="90"/>
      <c r="B225" s="90"/>
      <c r="C225" s="145" t="s">
        <v>3</v>
      </c>
      <c r="D225" s="95"/>
      <c r="E225" s="95"/>
    </row>
    <row r="226" spans="1:7" ht="13.5" customHeight="1" x14ac:dyDescent="0.15">
      <c r="A226" s="146"/>
      <c r="B226" s="147" t="s">
        <v>159</v>
      </c>
      <c r="C226" s="75">
        <v>60</v>
      </c>
      <c r="D226" s="95"/>
      <c r="E226" s="79"/>
    </row>
    <row r="227" spans="1:7" x14ac:dyDescent="0.15">
      <c r="A227" s="148"/>
      <c r="B227" s="149" t="s">
        <v>160</v>
      </c>
      <c r="C227" s="150">
        <v>20</v>
      </c>
      <c r="D227" s="581"/>
      <c r="E227" s="79"/>
    </row>
    <row r="228" spans="1:7" ht="14" thickBot="1" x14ac:dyDescent="0.2">
      <c r="A228" s="148"/>
      <c r="B228" s="149" t="s">
        <v>147</v>
      </c>
      <c r="C228" s="151">
        <v>10</v>
      </c>
      <c r="D228" s="95"/>
      <c r="E228" s="79"/>
    </row>
    <row r="229" spans="1:7" ht="14" thickBot="1" x14ac:dyDescent="0.2">
      <c r="B229" s="90"/>
      <c r="C229" s="95"/>
      <c r="D229" s="95"/>
      <c r="E229" s="95"/>
    </row>
    <row r="230" spans="1:7" x14ac:dyDescent="0.15">
      <c r="A230" s="90"/>
      <c r="B230" s="74" t="s">
        <v>13</v>
      </c>
      <c r="C230" s="138">
        <v>1</v>
      </c>
      <c r="D230" s="90"/>
      <c r="E230" s="90"/>
    </row>
    <row r="231" spans="1:7" ht="14" thickBot="1" x14ac:dyDescent="0.2">
      <c r="A231" s="90"/>
      <c r="B231" s="152" t="s">
        <v>52</v>
      </c>
      <c r="C231" s="153">
        <v>0.3</v>
      </c>
      <c r="D231" s="90"/>
      <c r="E231" s="90"/>
    </row>
    <row r="232" spans="1:7" x14ac:dyDescent="0.15">
      <c r="A232" s="88" t="s">
        <v>450</v>
      </c>
      <c r="B232" s="582"/>
      <c r="C232" s="583"/>
      <c r="D232" s="90"/>
      <c r="E232" s="90"/>
    </row>
    <row r="233" spans="1:7" x14ac:dyDescent="0.15">
      <c r="A233" s="90"/>
      <c r="B233" s="582"/>
      <c r="C233" s="583"/>
      <c r="D233" s="90"/>
      <c r="E233" s="90"/>
    </row>
    <row r="234" spans="1:7" ht="13.5" customHeight="1" thickBot="1" x14ac:dyDescent="0.2">
      <c r="A234" s="90"/>
      <c r="B234" s="90"/>
      <c r="C234" s="90"/>
      <c r="D234" s="90"/>
      <c r="E234" s="90"/>
    </row>
    <row r="235" spans="1:7" ht="14" thickBot="1" x14ac:dyDescent="0.2">
      <c r="A235" s="81" t="s">
        <v>270</v>
      </c>
      <c r="B235" s="91"/>
      <c r="C235" s="91"/>
      <c r="D235" s="91"/>
      <c r="E235" s="92"/>
    </row>
    <row r="236" spans="1:7" ht="14" thickBot="1" x14ac:dyDescent="0.2">
      <c r="A236" s="90"/>
      <c r="B236" s="90"/>
      <c r="C236" s="268" t="s">
        <v>21</v>
      </c>
      <c r="D236" s="90"/>
      <c r="E236" s="90"/>
    </row>
    <row r="237" spans="1:7" ht="14" thickBot="1" x14ac:dyDescent="0.2">
      <c r="A237" s="647" t="s">
        <v>435</v>
      </c>
      <c r="B237" s="36"/>
      <c r="C237" s="26">
        <v>1</v>
      </c>
      <c r="D237" s="158">
        <f>SUM(B237*C237)</f>
        <v>0</v>
      </c>
      <c r="E237" s="90"/>
      <c r="G237" s="452"/>
    </row>
    <row r="238" spans="1:7" ht="4.5" customHeight="1" thickBot="1" x14ac:dyDescent="0.2">
      <c r="A238" s="90"/>
      <c r="B238" s="90"/>
      <c r="C238" s="90"/>
      <c r="D238" s="90"/>
      <c r="E238" s="90"/>
    </row>
    <row r="239" spans="1:7" ht="14" thickBot="1" x14ac:dyDescent="0.2">
      <c r="A239" s="90"/>
      <c r="B239" s="90"/>
      <c r="C239" s="80" t="s">
        <v>283</v>
      </c>
      <c r="D239" s="89">
        <f>SUM(D237)</f>
        <v>0</v>
      </c>
      <c r="E239" s="90"/>
    </row>
    <row r="240" spans="1:7" x14ac:dyDescent="0.15">
      <c r="A240" s="307" t="s">
        <v>161</v>
      </c>
      <c r="B240" s="90"/>
      <c r="C240" s="154"/>
      <c r="D240" s="155"/>
      <c r="E240" s="90"/>
    </row>
    <row r="241" spans="1:5" x14ac:dyDescent="0.15">
      <c r="A241" s="485" t="s">
        <v>264</v>
      </c>
      <c r="B241" s="90"/>
      <c r="C241" s="154"/>
      <c r="D241" s="155"/>
      <c r="E241" s="90"/>
    </row>
    <row r="242" spans="1:5" ht="14" thickBot="1" x14ac:dyDescent="0.2">
      <c r="A242" s="100"/>
      <c r="B242" s="100"/>
      <c r="C242" s="100"/>
      <c r="D242" s="100"/>
      <c r="E242" s="100"/>
    </row>
    <row r="243" spans="1:5" ht="14" thickBot="1" x14ac:dyDescent="0.2">
      <c r="A243" s="81" t="s">
        <v>271</v>
      </c>
      <c r="B243" s="91"/>
      <c r="C243" s="91"/>
      <c r="D243" s="101"/>
      <c r="E243" s="92"/>
    </row>
    <row r="244" spans="1:5" x14ac:dyDescent="0.15">
      <c r="A244" s="156" t="s">
        <v>122</v>
      </c>
      <c r="B244" s="90"/>
      <c r="C244" s="90"/>
      <c r="D244" s="157" t="s">
        <v>12</v>
      </c>
      <c r="E244" s="90"/>
    </row>
    <row r="245" spans="1:5" x14ac:dyDescent="0.15">
      <c r="A245" s="336" t="s">
        <v>344</v>
      </c>
      <c r="B245" s="90"/>
      <c r="C245" s="90"/>
      <c r="D245" s="44"/>
      <c r="E245" s="90"/>
    </row>
    <row r="246" spans="1:5" x14ac:dyDescent="0.15">
      <c r="A246" s="43" t="s">
        <v>55</v>
      </c>
      <c r="B246" s="90"/>
      <c r="C246" s="90"/>
      <c r="D246" s="44"/>
      <c r="E246" s="90"/>
    </row>
    <row r="247" spans="1:5" ht="14" thickBot="1" x14ac:dyDescent="0.2">
      <c r="A247" s="102"/>
      <c r="B247" s="90"/>
      <c r="C247" s="90"/>
      <c r="D247" s="95"/>
      <c r="E247" s="90"/>
    </row>
    <row r="248" spans="1:5" ht="15" thickBot="1" x14ac:dyDescent="0.2">
      <c r="A248" s="102"/>
      <c r="B248" s="90"/>
      <c r="C248" s="639" t="s">
        <v>72</v>
      </c>
      <c r="D248" s="650">
        <f>SUM(D245:D246)</f>
        <v>0</v>
      </c>
      <c r="E248" s="90"/>
    </row>
    <row r="249" spans="1:5" ht="14" thickBot="1" x14ac:dyDescent="0.2">
      <c r="A249" s="128"/>
      <c r="B249" s="90"/>
      <c r="C249" s="90"/>
      <c r="D249" s="90"/>
      <c r="E249" s="90"/>
    </row>
    <row r="250" spans="1:5" x14ac:dyDescent="0.15">
      <c r="A250" s="90"/>
      <c r="B250" s="346" t="s">
        <v>192</v>
      </c>
      <c r="C250" s="75">
        <v>30</v>
      </c>
      <c r="D250" s="90"/>
      <c r="E250" s="90"/>
    </row>
    <row r="251" spans="1:5" x14ac:dyDescent="0.15">
      <c r="A251" s="90"/>
      <c r="B251" s="345" t="s">
        <v>193</v>
      </c>
      <c r="C251" s="76">
        <v>10</v>
      </c>
      <c r="D251" s="90"/>
      <c r="E251" s="90"/>
    </row>
    <row r="252" spans="1:5" ht="14" thickBot="1" x14ac:dyDescent="0.2">
      <c r="A252" s="90"/>
      <c r="B252" s="347" t="s">
        <v>25</v>
      </c>
      <c r="C252" s="78">
        <v>5</v>
      </c>
      <c r="D252" s="90"/>
      <c r="E252" s="90"/>
    </row>
    <row r="253" spans="1:5" ht="14" thickBot="1" x14ac:dyDescent="0.2">
      <c r="A253" s="90"/>
      <c r="B253" s="102"/>
      <c r="C253" s="90"/>
      <c r="D253" s="90"/>
      <c r="E253" s="90"/>
    </row>
    <row r="254" spans="1:5" ht="14" thickBot="1" x14ac:dyDescent="0.2">
      <c r="A254" s="81" t="s">
        <v>272</v>
      </c>
      <c r="B254" s="91"/>
      <c r="C254" s="91"/>
      <c r="D254" s="91"/>
      <c r="E254" s="92"/>
    </row>
    <row r="255" spans="1:5" x14ac:dyDescent="0.15">
      <c r="A255" s="79"/>
      <c r="B255" s="161" t="s">
        <v>45</v>
      </c>
      <c r="C255" s="161"/>
      <c r="D255" s="648" t="s">
        <v>12</v>
      </c>
      <c r="E255" s="163"/>
    </row>
    <row r="256" spans="1:5" x14ac:dyDescent="0.15">
      <c r="A256" s="336" t="s">
        <v>345</v>
      </c>
      <c r="B256" s="507"/>
      <c r="C256" s="46"/>
      <c r="D256" s="47"/>
      <c r="E256" s="163"/>
    </row>
    <row r="257" spans="1:5" x14ac:dyDescent="0.15">
      <c r="A257" s="35" t="s">
        <v>46</v>
      </c>
      <c r="B257" s="45"/>
      <c r="C257" s="46"/>
      <c r="D257" s="47"/>
      <c r="E257" s="163"/>
    </row>
    <row r="258" spans="1:5" x14ac:dyDescent="0.15">
      <c r="A258" s="35" t="s">
        <v>56</v>
      </c>
      <c r="B258" s="45"/>
      <c r="C258" s="46"/>
      <c r="D258" s="47"/>
      <c r="E258" s="163"/>
    </row>
    <row r="259" spans="1:5" x14ac:dyDescent="0.15">
      <c r="A259" s="35" t="s">
        <v>57</v>
      </c>
      <c r="B259" s="45"/>
      <c r="C259" s="46"/>
      <c r="D259" s="47"/>
      <c r="E259" s="163"/>
    </row>
    <row r="260" spans="1:5" x14ac:dyDescent="0.15">
      <c r="A260" s="35" t="s">
        <v>150</v>
      </c>
      <c r="B260" s="45"/>
      <c r="C260" s="46"/>
      <c r="D260" s="47"/>
      <c r="E260" s="163"/>
    </row>
    <row r="261" spans="1:5" x14ac:dyDescent="0.15">
      <c r="A261" s="35" t="s">
        <v>151</v>
      </c>
      <c r="B261" s="45"/>
      <c r="C261" s="46"/>
      <c r="D261" s="47"/>
      <c r="E261" s="163"/>
    </row>
    <row r="262" spans="1:5" x14ac:dyDescent="0.15">
      <c r="A262" s="35" t="s">
        <v>152</v>
      </c>
      <c r="B262" s="45"/>
      <c r="C262" s="46"/>
      <c r="D262" s="47"/>
      <c r="E262" s="163"/>
    </row>
    <row r="263" spans="1:5" x14ac:dyDescent="0.15">
      <c r="A263" s="35" t="s">
        <v>153</v>
      </c>
      <c r="B263" s="45"/>
      <c r="C263" s="48"/>
      <c r="D263" s="47"/>
      <c r="E263" s="155"/>
    </row>
    <row r="264" spans="1:5" x14ac:dyDescent="0.15">
      <c r="A264" s="35" t="s">
        <v>154</v>
      </c>
      <c r="B264" s="45"/>
      <c r="C264" s="48"/>
      <c r="D264" s="47"/>
      <c r="E264" s="541"/>
    </row>
    <row r="265" spans="1:5" x14ac:dyDescent="0.15">
      <c r="A265" s="35" t="s">
        <v>155</v>
      </c>
      <c r="B265" s="45"/>
      <c r="C265" s="48"/>
      <c r="D265" s="47"/>
      <c r="E265" s="155"/>
    </row>
    <row r="266" spans="1:5" ht="14" thickBot="1" x14ac:dyDescent="0.2">
      <c r="A266" s="164"/>
      <c r="B266" s="106"/>
      <c r="C266" s="106"/>
      <c r="D266" s="106"/>
      <c r="E266" s="106"/>
    </row>
    <row r="267" spans="1:5" ht="14" thickBot="1" x14ac:dyDescent="0.2">
      <c r="A267" s="171" t="s">
        <v>395</v>
      </c>
      <c r="B267" s="755"/>
      <c r="C267" s="756"/>
      <c r="D267" s="106"/>
      <c r="E267" s="106"/>
    </row>
    <row r="268" spans="1:5" ht="13" customHeight="1" thickBot="1" x14ac:dyDescent="0.2">
      <c r="A268" s="165"/>
      <c r="B268" s="165"/>
      <c r="C268" s="542"/>
      <c r="D268" s="167"/>
      <c r="E268" s="106"/>
    </row>
    <row r="269" spans="1:5" ht="15" thickBot="1" x14ac:dyDescent="0.2">
      <c r="A269" s="106"/>
      <c r="B269" s="106"/>
      <c r="C269" s="639" t="s">
        <v>76</v>
      </c>
      <c r="D269" s="650">
        <f>SUM(D256:D265)</f>
        <v>0</v>
      </c>
      <c r="E269" s="106"/>
    </row>
    <row r="270" spans="1:5" ht="8.25" customHeight="1" x14ac:dyDescent="0.15">
      <c r="A270" s="106"/>
      <c r="B270" s="106"/>
      <c r="C270" s="106"/>
      <c r="D270" s="106"/>
      <c r="E270" s="106"/>
    </row>
    <row r="271" spans="1:5" x14ac:dyDescent="0.15">
      <c r="A271" s="106" t="s">
        <v>81</v>
      </c>
      <c r="B271" s="106"/>
      <c r="C271" s="106"/>
      <c r="D271" s="106"/>
      <c r="E271" s="106"/>
    </row>
    <row r="272" spans="1:5" ht="7.5" customHeight="1" thickBot="1" x14ac:dyDescent="0.2">
      <c r="A272" s="166"/>
      <c r="B272" s="100"/>
      <c r="C272" s="100"/>
      <c r="D272" s="167"/>
      <c r="E272" s="167"/>
    </row>
    <row r="273" spans="1:6" ht="14" thickBot="1" x14ac:dyDescent="0.2">
      <c r="A273" s="81" t="s">
        <v>273</v>
      </c>
      <c r="B273" s="91"/>
      <c r="C273" s="91"/>
      <c r="D273" s="91"/>
      <c r="E273" s="92"/>
    </row>
    <row r="274" spans="1:6" x14ac:dyDescent="0.15">
      <c r="A274" s="339" t="s">
        <v>85</v>
      </c>
      <c r="B274" s="168" t="s">
        <v>45</v>
      </c>
      <c r="C274" s="348"/>
      <c r="D274" s="649" t="s">
        <v>12</v>
      </c>
      <c r="E274" s="169"/>
    </row>
    <row r="275" spans="1:6" x14ac:dyDescent="0.15">
      <c r="A275" s="336"/>
      <c r="B275" s="508"/>
      <c r="C275" s="359"/>
      <c r="D275" s="25"/>
      <c r="E275" s="106"/>
    </row>
    <row r="276" spans="1:6" x14ac:dyDescent="0.15">
      <c r="A276" s="336"/>
      <c r="B276" s="50"/>
      <c r="C276" s="359"/>
      <c r="D276" s="25"/>
      <c r="E276" s="106"/>
    </row>
    <row r="277" spans="1:6" x14ac:dyDescent="0.15">
      <c r="A277" s="336"/>
      <c r="B277" s="50"/>
      <c r="C277" s="359"/>
      <c r="D277" s="25"/>
      <c r="E277" s="106"/>
    </row>
    <row r="278" spans="1:6" x14ac:dyDescent="0.15">
      <c r="A278" s="49"/>
      <c r="B278" s="50"/>
      <c r="C278" s="359"/>
      <c r="D278" s="25"/>
      <c r="E278" s="106"/>
    </row>
    <row r="279" spans="1:6" ht="14" thickBot="1" x14ac:dyDescent="0.2">
      <c r="A279" s="106"/>
      <c r="B279" s="106"/>
      <c r="C279" s="106"/>
      <c r="D279" s="106"/>
      <c r="E279" s="106"/>
    </row>
    <row r="280" spans="1:6" ht="14" thickBot="1" x14ac:dyDescent="0.2">
      <c r="A280" s="171" t="s">
        <v>422</v>
      </c>
      <c r="B280" s="172"/>
      <c r="C280" s="173"/>
      <c r="D280" s="106"/>
      <c r="E280" s="106"/>
      <c r="F280" s="579"/>
    </row>
    <row r="281" spans="1:6" ht="14" thickBot="1" x14ac:dyDescent="0.2">
      <c r="A281" s="165"/>
      <c r="B281" s="165"/>
      <c r="C281" s="106"/>
      <c r="D281" s="106"/>
      <c r="E281" s="106"/>
    </row>
    <row r="282" spans="1:6" ht="15" thickBot="1" x14ac:dyDescent="0.2">
      <c r="A282" s="106"/>
      <c r="B282" s="106"/>
      <c r="C282" s="639" t="s">
        <v>77</v>
      </c>
      <c r="D282" s="643">
        <f>SUM(D275:D278)</f>
        <v>0</v>
      </c>
      <c r="E282" s="106"/>
    </row>
    <row r="283" spans="1:6" ht="14" thickBot="1" x14ac:dyDescent="0.2">
      <c r="A283" s="174"/>
      <c r="B283" s="100"/>
      <c r="C283" s="100"/>
      <c r="D283" s="100"/>
      <c r="E283" s="100"/>
    </row>
    <row r="284" spans="1:6" x14ac:dyDescent="0.15">
      <c r="A284" s="106"/>
      <c r="B284" s="73"/>
      <c r="C284" s="73"/>
      <c r="D284" s="106"/>
      <c r="E284" s="90"/>
    </row>
    <row r="285" spans="1:6" ht="2.25" customHeight="1" x14ac:dyDescent="0.15">
      <c r="A285" s="165"/>
      <c r="B285" s="165"/>
      <c r="C285" s="106"/>
      <c r="D285" s="106"/>
      <c r="E285" s="90"/>
    </row>
    <row r="286" spans="1:6" ht="6.75" customHeight="1" thickBot="1" x14ac:dyDescent="0.2">
      <c r="A286" s="177"/>
      <c r="B286" s="167"/>
      <c r="C286" s="167"/>
      <c r="D286" s="167"/>
      <c r="E286" s="100"/>
    </row>
    <row r="287" spans="1:6" ht="14" hidden="1" thickBot="1" x14ac:dyDescent="0.2">
      <c r="A287" s="100"/>
      <c r="B287" s="100"/>
      <c r="C287" s="100"/>
      <c r="D287" s="100"/>
      <c r="E287" s="100"/>
    </row>
    <row r="288" spans="1:6" ht="14" thickBot="1" x14ac:dyDescent="0.2">
      <c r="A288" s="81" t="s">
        <v>451</v>
      </c>
      <c r="B288" s="85"/>
      <c r="C288" s="85"/>
      <c r="D288" s="85"/>
      <c r="E288" s="86"/>
    </row>
    <row r="289" spans="1:6" x14ac:dyDescent="0.15">
      <c r="A289" s="178" t="s">
        <v>123</v>
      </c>
      <c r="B289" s="60"/>
      <c r="C289" s="60"/>
      <c r="D289" s="60"/>
      <c r="E289" s="60"/>
    </row>
    <row r="290" spans="1:6" x14ac:dyDescent="0.15">
      <c r="A290" s="90"/>
      <c r="B290" s="68" t="s">
        <v>28</v>
      </c>
      <c r="C290" s="68" t="s">
        <v>29</v>
      </c>
      <c r="D290" s="179" t="s">
        <v>31</v>
      </c>
      <c r="E290" s="67"/>
    </row>
    <row r="291" spans="1:6" x14ac:dyDescent="0.15">
      <c r="A291" s="747" t="s">
        <v>127</v>
      </c>
      <c r="B291" s="52"/>
      <c r="C291" s="53"/>
      <c r="D291" s="651"/>
      <c r="E291" s="67"/>
    </row>
    <row r="292" spans="1:6" ht="16" x14ac:dyDescent="0.15">
      <c r="A292" s="747"/>
      <c r="B292" s="158"/>
      <c r="C292" s="158">
        <f>IF((C291="PI/MPI"),100%,IF((C291="Co-I"),50%,0))</f>
        <v>0</v>
      </c>
      <c r="D292" s="652">
        <f>B292*C292</f>
        <v>0</v>
      </c>
      <c r="E292" s="67"/>
    </row>
    <row r="293" spans="1:6" x14ac:dyDescent="0.15">
      <c r="A293" s="180"/>
      <c r="B293" s="155"/>
      <c r="C293" s="155" t="s">
        <v>47</v>
      </c>
      <c r="D293" s="155" t="s">
        <v>3</v>
      </c>
      <c r="E293" s="67"/>
    </row>
    <row r="294" spans="1:6" s="469" customFormat="1" x14ac:dyDescent="0.15">
      <c r="A294" s="576" t="s">
        <v>398</v>
      </c>
      <c r="B294" s="51">
        <v>0</v>
      </c>
      <c r="C294" s="584">
        <v>4.0000000000000002E-4</v>
      </c>
      <c r="D294" s="585">
        <f>SUM(B294*C294)</f>
        <v>0</v>
      </c>
      <c r="E294" s="468"/>
      <c r="F294" s="548"/>
    </row>
    <row r="295" spans="1:6" s="469" customFormat="1" ht="15" customHeight="1" x14ac:dyDescent="0.15">
      <c r="A295" s="188" t="s">
        <v>95</v>
      </c>
      <c r="B295" s="51">
        <v>0</v>
      </c>
      <c r="C295" s="158">
        <v>4.0000000000000002E-4</v>
      </c>
      <c r="D295" s="170">
        <f>(B295*C295)</f>
        <v>0</v>
      </c>
      <c r="E295" s="468"/>
    </row>
    <row r="296" spans="1:6" s="469" customFormat="1" ht="15" customHeight="1" x14ac:dyDescent="0.15">
      <c r="A296" s="335"/>
      <c r="B296" s="335"/>
      <c r="C296" s="335"/>
      <c r="D296" s="335"/>
      <c r="E296" s="468"/>
      <c r="F296" s="586"/>
    </row>
    <row r="297" spans="1:6" x14ac:dyDescent="0.15">
      <c r="A297" s="106"/>
      <c r="B297" s="182" t="s">
        <v>59</v>
      </c>
      <c r="C297" s="183"/>
      <c r="D297" s="361">
        <f>SUM(D292,D294:D295)</f>
        <v>0</v>
      </c>
      <c r="E297" s="67"/>
      <c r="F297" s="579"/>
    </row>
    <row r="298" spans="1:6" ht="3.75" customHeight="1" x14ac:dyDescent="0.15">
      <c r="A298" s="106"/>
      <c r="B298" s="106"/>
      <c r="C298" s="106"/>
      <c r="D298" s="106"/>
      <c r="E298" s="67"/>
    </row>
    <row r="299" spans="1:6" x14ac:dyDescent="0.15">
      <c r="A299" s="185"/>
      <c r="B299" s="155"/>
      <c r="C299" s="185"/>
      <c r="D299" s="106"/>
      <c r="E299" s="67"/>
    </row>
    <row r="300" spans="1:6" x14ac:dyDescent="0.15">
      <c r="A300" s="185"/>
      <c r="B300" s="742" t="s">
        <v>60</v>
      </c>
      <c r="C300" s="743"/>
      <c r="D300" s="184">
        <f>SUM(D297)</f>
        <v>0</v>
      </c>
      <c r="E300" s="67"/>
    </row>
    <row r="301" spans="1:6" x14ac:dyDescent="0.15">
      <c r="A301" s="180"/>
      <c r="B301" s="186"/>
      <c r="C301" s="187"/>
      <c r="D301" s="181"/>
      <c r="E301" s="67"/>
    </row>
    <row r="302" spans="1:6" ht="13" customHeight="1" thickBot="1" x14ac:dyDescent="0.2">
      <c r="A302" s="482" t="s">
        <v>399</v>
      </c>
      <c r="B302" s="189"/>
      <c r="C302" s="70"/>
      <c r="D302" s="71"/>
      <c r="E302" s="67"/>
    </row>
    <row r="303" spans="1:6" ht="14.25" customHeight="1" thickBot="1" x14ac:dyDescent="0.2">
      <c r="A303" s="67"/>
      <c r="B303" s="67"/>
      <c r="C303" s="190" t="s">
        <v>49</v>
      </c>
      <c r="D303" s="278">
        <f>SUM(D300)</f>
        <v>0</v>
      </c>
      <c r="E303" s="67"/>
    </row>
    <row r="304" spans="1:6" ht="17.25" customHeight="1" thickBot="1" x14ac:dyDescent="0.2">
      <c r="A304" s="73"/>
      <c r="B304" s="767" t="s">
        <v>31</v>
      </c>
      <c r="C304" s="768"/>
      <c r="D304" s="197"/>
      <c r="E304" s="67"/>
    </row>
    <row r="305" spans="1:5" x14ac:dyDescent="0.15">
      <c r="A305" s="198" t="s">
        <v>32</v>
      </c>
      <c r="B305" s="199" t="s">
        <v>396</v>
      </c>
      <c r="C305" s="199" t="s">
        <v>397</v>
      </c>
      <c r="D305" s="200"/>
      <c r="E305" s="73"/>
    </row>
    <row r="306" spans="1:5" x14ac:dyDescent="0.15">
      <c r="A306" s="201" t="s">
        <v>33</v>
      </c>
      <c r="B306" s="202">
        <v>60</v>
      </c>
      <c r="C306" s="202">
        <v>30</v>
      </c>
      <c r="D306" s="203"/>
      <c r="E306" s="67"/>
    </row>
    <row r="307" spans="1:5" x14ac:dyDescent="0.15">
      <c r="A307" s="159" t="s">
        <v>157</v>
      </c>
      <c r="B307" s="202">
        <v>40</v>
      </c>
      <c r="C307" s="202">
        <v>20</v>
      </c>
      <c r="D307" s="203"/>
      <c r="E307" s="67"/>
    </row>
    <row r="308" spans="1:5" ht="14" thickBot="1" x14ac:dyDescent="0.2">
      <c r="A308" s="160" t="s">
        <v>156</v>
      </c>
      <c r="B308" s="204">
        <v>20</v>
      </c>
      <c r="C308" s="204">
        <v>10</v>
      </c>
      <c r="D308" s="205"/>
      <c r="E308" s="67"/>
    </row>
    <row r="309" spans="1:5" x14ac:dyDescent="0.15">
      <c r="A309" s="72"/>
      <c r="B309" s="70"/>
      <c r="C309" s="70"/>
      <c r="D309" s="205"/>
      <c r="E309" s="67"/>
    </row>
    <row r="310" spans="1:5" ht="19" customHeight="1" thickBot="1" x14ac:dyDescent="0.2">
      <c r="A310" s="482" t="s">
        <v>488</v>
      </c>
      <c r="B310" s="73"/>
      <c r="C310" s="73"/>
      <c r="D310" s="73"/>
      <c r="E310" s="67"/>
    </row>
    <row r="311" spans="1:5" ht="13.5" customHeight="1" thickBot="1" x14ac:dyDescent="0.2">
      <c r="A311" s="67"/>
      <c r="B311" s="73"/>
      <c r="C311" s="653" t="s">
        <v>284</v>
      </c>
      <c r="D311" s="640">
        <f>SUM(D303)</f>
        <v>0</v>
      </c>
      <c r="E311" s="67"/>
    </row>
    <row r="312" spans="1:5" x14ac:dyDescent="0.15">
      <c r="A312" s="73"/>
      <c r="B312" s="73"/>
      <c r="C312" s="73"/>
      <c r="D312" s="73"/>
      <c r="E312" s="73"/>
    </row>
    <row r="313" spans="1:5" ht="4.5" customHeight="1" thickBot="1" x14ac:dyDescent="0.2">
      <c r="A313" s="67"/>
      <c r="B313" s="79"/>
      <c r="C313" s="79"/>
      <c r="D313" s="67"/>
      <c r="E313" s="67"/>
    </row>
    <row r="314" spans="1:5" ht="9" hidden="1" customHeight="1" thickBot="1" x14ac:dyDescent="0.2">
      <c r="A314" s="67"/>
      <c r="B314" s="67"/>
      <c r="C314" s="67"/>
      <c r="D314" s="67"/>
      <c r="E314" s="67"/>
    </row>
    <row r="315" spans="1:5" ht="14" thickBot="1" x14ac:dyDescent="0.2">
      <c r="A315" s="81" t="s">
        <v>274</v>
      </c>
      <c r="B315" s="85"/>
      <c r="C315" s="85"/>
      <c r="D315" s="85"/>
      <c r="E315" s="86"/>
    </row>
    <row r="316" spans="1:5" x14ac:dyDescent="0.15">
      <c r="A316" s="178" t="s">
        <v>27</v>
      </c>
      <c r="B316" s="60"/>
      <c r="C316" s="60"/>
      <c r="D316" s="60"/>
      <c r="E316" s="60"/>
    </row>
    <row r="317" spans="1:5" x14ac:dyDescent="0.15">
      <c r="A317" s="67"/>
      <c r="B317" s="68" t="s">
        <v>28</v>
      </c>
      <c r="C317" s="68" t="s">
        <v>29</v>
      </c>
      <c r="D317" s="179" t="s">
        <v>31</v>
      </c>
      <c r="E317" s="67"/>
    </row>
    <row r="318" spans="1:5" ht="14" x14ac:dyDescent="0.15">
      <c r="A318" s="54" t="s">
        <v>62</v>
      </c>
      <c r="B318" s="52"/>
      <c r="C318" s="53"/>
      <c r="D318" s="294"/>
      <c r="E318" s="67"/>
    </row>
    <row r="319" spans="1:5" x14ac:dyDescent="0.15">
      <c r="A319" s="206"/>
      <c r="B319" s="194"/>
      <c r="C319" s="194"/>
      <c r="D319" s="194"/>
      <c r="E319" s="67"/>
    </row>
    <row r="320" spans="1:5" x14ac:dyDescent="0.15">
      <c r="A320" s="206"/>
      <c r="C320" s="196" t="s">
        <v>48</v>
      </c>
      <c r="D320" s="56">
        <f>IF((C318="PI/MPI"),100%,IF((C318="Co-I"),50%,0))</f>
        <v>0</v>
      </c>
      <c r="E320" s="67"/>
    </row>
    <row r="321" spans="1:5" ht="8.25" customHeight="1" x14ac:dyDescent="0.15">
      <c r="A321" s="209"/>
      <c r="B321" s="73"/>
      <c r="C321" s="203"/>
      <c r="D321" s="73"/>
      <c r="E321" s="67"/>
    </row>
    <row r="322" spans="1:5" x14ac:dyDescent="0.15">
      <c r="A322" s="206"/>
      <c r="B322" s="67"/>
      <c r="C322" s="121"/>
      <c r="D322" s="67"/>
      <c r="E322" s="67"/>
    </row>
    <row r="323" spans="1:5" ht="17.25" customHeight="1" x14ac:dyDescent="0.15">
      <c r="A323" s="206"/>
      <c r="B323" s="67"/>
      <c r="C323" s="94" t="s">
        <v>129</v>
      </c>
      <c r="D323" s="208">
        <v>0</v>
      </c>
      <c r="E323" s="67"/>
    </row>
    <row r="324" spans="1:5" ht="14.25" customHeight="1" thickBot="1" x14ac:dyDescent="0.2">
      <c r="A324" s="206"/>
      <c r="B324" s="67"/>
      <c r="C324" s="210"/>
      <c r="D324" s="70"/>
      <c r="E324" s="67"/>
    </row>
    <row r="325" spans="1:5" x14ac:dyDescent="0.15">
      <c r="A325" s="178" t="s">
        <v>30</v>
      </c>
      <c r="B325" s="60"/>
      <c r="C325" s="60"/>
      <c r="D325" s="60"/>
      <c r="E325" s="60"/>
    </row>
    <row r="326" spans="1:5" x14ac:dyDescent="0.15">
      <c r="A326" s="67"/>
      <c r="B326" s="68" t="s">
        <v>28</v>
      </c>
      <c r="C326" s="68" t="s">
        <v>29</v>
      </c>
      <c r="D326" s="179" t="s">
        <v>31</v>
      </c>
      <c r="E326" s="67"/>
    </row>
    <row r="327" spans="1:5" ht="14" x14ac:dyDescent="0.15">
      <c r="A327" s="54" t="s">
        <v>63</v>
      </c>
      <c r="B327" s="52"/>
      <c r="C327" s="53"/>
      <c r="D327" s="294"/>
      <c r="E327" s="73"/>
    </row>
    <row r="328" spans="1:5" x14ac:dyDescent="0.15">
      <c r="A328" s="72"/>
      <c r="B328" s="194"/>
      <c r="C328" s="194"/>
      <c r="D328" s="194"/>
      <c r="E328" s="67"/>
    </row>
    <row r="329" spans="1:5" x14ac:dyDescent="0.15">
      <c r="C329" s="196" t="s">
        <v>48</v>
      </c>
      <c r="D329" s="56">
        <f>IF((C327="PI/MPI"),100%,IF((C327="Co-I"),50%,0))</f>
        <v>0</v>
      </c>
      <c r="E329" s="67"/>
    </row>
    <row r="330" spans="1:5" x14ac:dyDescent="0.15">
      <c r="A330" s="206"/>
      <c r="B330" s="67"/>
      <c r="C330" s="121"/>
      <c r="D330" s="67"/>
      <c r="E330" s="67"/>
    </row>
    <row r="331" spans="1:5" x14ac:dyDescent="0.15">
      <c r="A331" s="206"/>
      <c r="B331" s="67"/>
      <c r="C331" s="94" t="s">
        <v>130</v>
      </c>
      <c r="D331" s="208">
        <f>D329*D327</f>
        <v>0</v>
      </c>
      <c r="E331" s="67"/>
    </row>
    <row r="332" spans="1:5" ht="14" thickBot="1" x14ac:dyDescent="0.2">
      <c r="A332" s="206"/>
      <c r="B332" s="67"/>
      <c r="C332" s="210"/>
      <c r="D332" s="70"/>
      <c r="E332" s="67"/>
    </row>
    <row r="333" spans="1:5" ht="14" thickBot="1" x14ac:dyDescent="0.2">
      <c r="A333" s="73"/>
      <c r="B333" s="769" t="s">
        <v>31</v>
      </c>
      <c r="C333" s="770"/>
      <c r="D333" s="73"/>
      <c r="E333" s="67"/>
    </row>
    <row r="334" spans="1:5" x14ac:dyDescent="0.15">
      <c r="A334" s="657" t="s">
        <v>32</v>
      </c>
      <c r="B334" s="661" t="s">
        <v>396</v>
      </c>
      <c r="C334" s="199" t="s">
        <v>397</v>
      </c>
      <c r="D334" s="194"/>
      <c r="E334" s="67"/>
    </row>
    <row r="335" spans="1:5" x14ac:dyDescent="0.15">
      <c r="A335" s="658" t="s">
        <v>33</v>
      </c>
      <c r="B335" s="662">
        <v>20</v>
      </c>
      <c r="C335" s="202">
        <v>10</v>
      </c>
      <c r="D335" s="654"/>
      <c r="E335" s="67"/>
    </row>
    <row r="336" spans="1:5" x14ac:dyDescent="0.15">
      <c r="A336" s="659" t="s">
        <v>157</v>
      </c>
      <c r="B336" s="662">
        <v>15</v>
      </c>
      <c r="C336" s="202">
        <v>7.5</v>
      </c>
      <c r="D336" s="655"/>
      <c r="E336" s="67"/>
    </row>
    <row r="337" spans="1:5" ht="14" thickBot="1" x14ac:dyDescent="0.2">
      <c r="A337" s="660" t="s">
        <v>156</v>
      </c>
      <c r="B337" s="663">
        <v>10</v>
      </c>
      <c r="C337" s="204">
        <v>5</v>
      </c>
      <c r="D337" s="656"/>
      <c r="E337" s="67"/>
    </row>
    <row r="338" spans="1:5" x14ac:dyDescent="0.15">
      <c r="A338" s="73"/>
      <c r="B338" s="73"/>
      <c r="C338" s="73"/>
      <c r="D338" s="73"/>
      <c r="E338" s="67"/>
    </row>
    <row r="339" spans="1:5" ht="14" thickBot="1" x14ac:dyDescent="0.2">
      <c r="A339" s="67"/>
      <c r="B339" s="70"/>
      <c r="C339" s="203"/>
      <c r="D339" s="67"/>
      <c r="E339" s="67"/>
    </row>
    <row r="340" spans="1:5" ht="15" thickBot="1" x14ac:dyDescent="0.2">
      <c r="A340" s="67"/>
      <c r="B340" s="67"/>
      <c r="C340" s="664" t="s">
        <v>79</v>
      </c>
      <c r="D340" s="640">
        <f>SUM(D331,D323)</f>
        <v>0</v>
      </c>
      <c r="E340" s="67"/>
    </row>
    <row r="341" spans="1:5" x14ac:dyDescent="0.15">
      <c r="A341" s="67"/>
      <c r="B341" s="67"/>
      <c r="C341" s="90"/>
      <c r="D341" s="211"/>
      <c r="E341" s="67"/>
    </row>
    <row r="342" spans="1:5" ht="14" thickBot="1" x14ac:dyDescent="0.2">
      <c r="A342" s="67"/>
      <c r="B342" s="67"/>
      <c r="C342" s="90"/>
      <c r="D342" s="211"/>
      <c r="E342" s="67"/>
    </row>
    <row r="343" spans="1:5" ht="14" thickBot="1" x14ac:dyDescent="0.2">
      <c r="A343" s="81" t="s">
        <v>275</v>
      </c>
      <c r="B343" s="85"/>
      <c r="C343" s="85"/>
      <c r="D343" s="85"/>
      <c r="E343" s="86"/>
    </row>
    <row r="344" spans="1:5" x14ac:dyDescent="0.15">
      <c r="A344" s="330" t="s">
        <v>91</v>
      </c>
      <c r="B344" s="131" t="s">
        <v>58</v>
      </c>
      <c r="C344" s="121"/>
      <c r="D344" s="212" t="s">
        <v>12</v>
      </c>
      <c r="E344" s="67"/>
    </row>
    <row r="345" spans="1:5" x14ac:dyDescent="0.15">
      <c r="A345" s="344"/>
      <c r="B345" s="509"/>
      <c r="C345" s="360"/>
      <c r="D345" s="25"/>
      <c r="E345" s="67"/>
    </row>
    <row r="346" spans="1:5" x14ac:dyDescent="0.15">
      <c r="A346" s="344"/>
      <c r="B346" s="509"/>
      <c r="C346" s="360"/>
      <c r="D346" s="25"/>
      <c r="E346" s="67"/>
    </row>
    <row r="347" spans="1:5" ht="14" thickBot="1" x14ac:dyDescent="0.2">
      <c r="A347" s="351"/>
      <c r="B347" s="58"/>
      <c r="C347" s="360"/>
      <c r="D347" s="25"/>
      <c r="E347" s="67"/>
    </row>
    <row r="348" spans="1:5" ht="14" thickBot="1" x14ac:dyDescent="0.2">
      <c r="A348" s="213" t="s">
        <v>105</v>
      </c>
      <c r="B348" s="349"/>
      <c r="C348" s="100"/>
      <c r="D348" s="350"/>
      <c r="E348" s="67"/>
    </row>
    <row r="349" spans="1:5" ht="15" thickBot="1" x14ac:dyDescent="0.2">
      <c r="A349" s="67"/>
      <c r="B349" s="67"/>
      <c r="C349" s="639" t="s">
        <v>92</v>
      </c>
      <c r="D349" s="643">
        <f>SUM(D345:D347)</f>
        <v>0</v>
      </c>
      <c r="E349" s="67"/>
    </row>
    <row r="350" spans="1:5" ht="14" thickBot="1" x14ac:dyDescent="0.2">
      <c r="A350" s="67"/>
      <c r="B350" s="67"/>
      <c r="C350" s="90"/>
      <c r="D350" s="211"/>
      <c r="E350" s="67"/>
    </row>
    <row r="351" spans="1:5" ht="14" thickBot="1" x14ac:dyDescent="0.2">
      <c r="A351" s="81" t="s">
        <v>338</v>
      </c>
      <c r="B351" s="85"/>
      <c r="C351" s="85"/>
      <c r="D351" s="85"/>
      <c r="E351" s="86"/>
    </row>
    <row r="352" spans="1:5" x14ac:dyDescent="0.15">
      <c r="A352" s="330" t="s">
        <v>339</v>
      </c>
      <c r="B352" s="331"/>
      <c r="C352" s="67"/>
      <c r="D352" s="67"/>
      <c r="E352" s="67"/>
    </row>
    <row r="353" spans="1:5" x14ac:dyDescent="0.15">
      <c r="A353" s="344"/>
      <c r="B353" s="67"/>
      <c r="C353" s="67"/>
      <c r="D353" s="25"/>
      <c r="E353" s="67"/>
    </row>
    <row r="354" spans="1:5" x14ac:dyDescent="0.15">
      <c r="A354" s="344"/>
      <c r="B354" s="67"/>
      <c r="C354" s="67"/>
      <c r="D354" s="25"/>
      <c r="E354" s="67"/>
    </row>
    <row r="355" spans="1:5" x14ac:dyDescent="0.15">
      <c r="A355" s="344"/>
      <c r="B355" s="67"/>
      <c r="C355" s="67"/>
      <c r="D355" s="25"/>
      <c r="E355" s="67"/>
    </row>
    <row r="356" spans="1:5" ht="14" thickBot="1" x14ac:dyDescent="0.2">
      <c r="A356" s="453"/>
      <c r="B356" s="331"/>
      <c r="C356" s="67"/>
      <c r="D356" s="453"/>
      <c r="E356" s="67"/>
    </row>
    <row r="357" spans="1:5" ht="15" thickBot="1" x14ac:dyDescent="0.2">
      <c r="A357"/>
      <c r="B357" s="67"/>
      <c r="C357" s="639" t="s">
        <v>285</v>
      </c>
      <c r="D357" s="643">
        <f>SUM(D353:D355)</f>
        <v>0</v>
      </c>
      <c r="E357" s="67"/>
    </row>
    <row r="358" spans="1:5" ht="12.75" customHeight="1" x14ac:dyDescent="0.15">
      <c r="A358" s="67"/>
      <c r="B358" s="67"/>
      <c r="C358" s="90"/>
      <c r="D358" s="211"/>
      <c r="E358" s="67"/>
    </row>
    <row r="359" spans="1:5" ht="14" thickBot="1" x14ac:dyDescent="0.2">
      <c r="B359" s="67"/>
      <c r="C359" s="90"/>
      <c r="D359" s="211"/>
      <c r="E359" s="67"/>
    </row>
    <row r="360" spans="1:5" ht="14" thickBot="1" x14ac:dyDescent="0.2">
      <c r="A360" s="81" t="s">
        <v>400</v>
      </c>
      <c r="B360" s="85"/>
      <c r="C360" s="85"/>
      <c r="D360" s="85"/>
      <c r="E360" s="86"/>
    </row>
    <row r="361" spans="1:5" x14ac:dyDescent="0.15">
      <c r="A361" s="68" t="s">
        <v>249</v>
      </c>
      <c r="C361" s="125"/>
      <c r="D361" s="178" t="s">
        <v>250</v>
      </c>
      <c r="E361" s="125"/>
    </row>
    <row r="362" spans="1:5" ht="24" customHeight="1" x14ac:dyDescent="0.15">
      <c r="A362" s="764"/>
      <c r="B362" s="765"/>
      <c r="C362" s="765"/>
      <c r="D362" s="514"/>
      <c r="E362" s="90"/>
    </row>
    <row r="363" spans="1:5" ht="29.25" customHeight="1" x14ac:dyDescent="0.15">
      <c r="A363" s="764"/>
      <c r="B363" s="765"/>
      <c r="C363" s="765"/>
      <c r="D363" s="514"/>
      <c r="E363" s="90"/>
    </row>
    <row r="364" spans="1:5" ht="27" customHeight="1" x14ac:dyDescent="0.15">
      <c r="A364" s="764"/>
      <c r="B364" s="766"/>
      <c r="C364" s="766"/>
      <c r="D364" s="514"/>
      <c r="E364" s="90"/>
    </row>
    <row r="365" spans="1:5" ht="14" thickBot="1" x14ac:dyDescent="0.2">
      <c r="A365" s="285" t="s">
        <v>499</v>
      </c>
      <c r="B365" s="90"/>
      <c r="C365" s="79"/>
      <c r="D365" s="79"/>
      <c r="E365" s="90"/>
    </row>
    <row r="366" spans="1:5" ht="15" thickBot="1" x14ac:dyDescent="0.2">
      <c r="A366" s="90"/>
      <c r="B366" s="90"/>
      <c r="C366" s="639" t="s">
        <v>248</v>
      </c>
      <c r="D366" s="640">
        <f>SUM(D362:D364)</f>
        <v>0</v>
      </c>
      <c r="E366" s="90"/>
    </row>
    <row r="367" spans="1:5" ht="14" thickBot="1" x14ac:dyDescent="0.2">
      <c r="B367" s="90"/>
      <c r="C367" s="220"/>
      <c r="D367" s="106"/>
      <c r="E367" s="90"/>
    </row>
    <row r="368" spans="1:5" ht="19" thickBot="1" x14ac:dyDescent="0.25">
      <c r="A368" s="752" t="s">
        <v>251</v>
      </c>
      <c r="B368" s="753"/>
      <c r="C368" s="754"/>
      <c r="D368" s="665">
        <f>SUM(D349,D340,D311,D282,D269,D248,D239,D223,D215,D190,D178,D166,D357,D366,D143)</f>
        <v>0</v>
      </c>
      <c r="E368" s="90"/>
    </row>
    <row r="370" spans="1:5" ht="14" thickBot="1" x14ac:dyDescent="0.2"/>
    <row r="371" spans="1:5" ht="26.25" customHeight="1" thickBot="1" x14ac:dyDescent="0.25">
      <c r="A371" s="471" t="s">
        <v>128</v>
      </c>
      <c r="B371" s="472"/>
      <c r="C371" s="473"/>
      <c r="D371" s="222">
        <f>SUM(D368,D103)</f>
        <v>0</v>
      </c>
      <c r="E371" s="223"/>
    </row>
  </sheetData>
  <sheetProtection selectLockedCells="1"/>
  <dataConsolidate>
    <dataRefs count="1">
      <dataRef ref="A18:A21" sheet=".xlsx].xlsx].xlsx].xlsx].xlsx].xlsx].xlsx].xlsx].xlsx].xlsx].xlsx].xlsx].xlsx].xlsx].xlsx].xlsx]Teaching" r:id="rId1"/>
    </dataRefs>
  </dataConsolidate>
  <mergeCells count="18">
    <mergeCell ref="A362:C362"/>
    <mergeCell ref="A363:C363"/>
    <mergeCell ref="A364:C364"/>
    <mergeCell ref="A368:C368"/>
    <mergeCell ref="B304:C304"/>
    <mergeCell ref="B333:C333"/>
    <mergeCell ref="B300:C300"/>
    <mergeCell ref="A2:E2"/>
    <mergeCell ref="A291:A292"/>
    <mergeCell ref="A60:D60"/>
    <mergeCell ref="A73:B73"/>
    <mergeCell ref="A103:C103"/>
    <mergeCell ref="B267:C267"/>
    <mergeCell ref="A194:B194"/>
    <mergeCell ref="A195:B195"/>
    <mergeCell ref="A99:D100"/>
    <mergeCell ref="A76:D76"/>
    <mergeCell ref="A80:C80"/>
  </mergeCells>
  <phoneticPr fontId="3" type="noConversion"/>
  <conditionalFormatting sqref="A194">
    <cfRule type="iconSet" priority="1">
      <iconSet iconSet="3Symbols">
        <cfvo type="percent" val="0"/>
        <cfvo type="percent" val="33"/>
        <cfvo type="percent" val="67"/>
      </iconSet>
    </cfRule>
  </conditionalFormatting>
  <dataValidations count="13">
    <dataValidation type="list" allowBlank="1" showInputMessage="1" showErrorMessage="1" sqref="D291" xr:uid="{00000000-0002-0000-0200-000000000000}">
      <formula1>UPFrontCredit</formula1>
    </dataValidation>
    <dataValidation type="list" allowBlank="1" showInputMessage="1" showErrorMessage="1" sqref="B200:B203" xr:uid="{00000000-0002-0000-0200-000004000000}">
      <formula1>Prescredits</formula1>
    </dataValidation>
    <dataValidation type="list" allowBlank="1" showInputMessage="1" showErrorMessage="1" sqref="B219:B221" xr:uid="{00000000-0002-0000-0200-000005000000}">
      <formula1>RSBcredits</formula1>
    </dataValidation>
    <dataValidation type="list" allowBlank="1" showInputMessage="1" showErrorMessage="1" sqref="D245:D246" xr:uid="{00000000-0002-0000-0200-000006000000}">
      <formula1>TeachAwards</formula1>
    </dataValidation>
    <dataValidation type="list" allowBlank="1" showInputMessage="1" showErrorMessage="1" sqref="D256:D265" xr:uid="{00000000-0002-0000-0200-000007000000}">
      <formula1>Journrank</formula1>
    </dataValidation>
    <dataValidation type="list" allowBlank="1" showInputMessage="1" showErrorMessage="1" sqref="D318 D327" xr:uid="{00000000-0002-0000-0200-000008000000}">
      <formula1>$B$335:$B$337</formula1>
    </dataValidation>
    <dataValidation type="list" allowBlank="1" showInputMessage="1" showErrorMessage="1" sqref="C6:C9 C11:C14" xr:uid="{3721090E-BE39-7E47-8FF9-352BA760529A}">
      <formula1>$B$17:$C$17</formula1>
    </dataValidation>
    <dataValidation type="list" allowBlank="1" showInputMessage="1" showErrorMessage="1" sqref="B6:B9 B11:B14" xr:uid="{C8A70A7E-3F83-5B40-A847-3D9AAD47DDA1}">
      <formula1>$A$18:$A$21</formula1>
    </dataValidation>
    <dataValidation type="list" allowBlank="1" showInputMessage="1" showErrorMessage="1" sqref="C200:C203 C219:C221" xr:uid="{26795137-CDD8-EA46-A970-BDD28279FE61}">
      <formula1>$C$211:$C$212</formula1>
    </dataValidation>
    <dataValidation type="list" allowBlank="1" showInputMessage="1" showErrorMessage="1" sqref="B318 B327 B291" xr:uid="{0A3A15BA-4242-C74C-BF43-6D16CD3CDC79}">
      <formula1>$A$335:$A$337</formula1>
    </dataValidation>
    <dataValidation type="list" allowBlank="1" showInputMessage="1" showErrorMessage="1" sqref="C318 C327 C291" xr:uid="{7247DA31-6F16-2749-B640-61B13CE32F29}">
      <formula1>$B$334:$C$334</formula1>
    </dataValidation>
    <dataValidation type="list" allowBlank="1" showInputMessage="1" showErrorMessage="1" sqref="B292" xr:uid="{1CBE9067-8B48-D84E-BBF3-D6663E164B98}">
      <formula1>$B$306:$B$308</formula1>
    </dataValidation>
    <dataValidation type="list" allowBlank="1" showInputMessage="1" showErrorMessage="1" sqref="C183:C187" xr:uid="{BECA1852-A1E3-2040-B1A7-EA3EA4272C05}">
      <formula1>$B$192:$B$193</formula1>
    </dataValidation>
  </dataValidations>
  <pageMargins left="0.75" right="0.75" top="0.5" bottom="0.75" header="0.5" footer="0.5"/>
  <pageSetup orientation="portrait"/>
  <headerFooter alignWithMargins="0">
    <oddFooter>&amp;C&amp;8Page &amp;P of &amp;N &amp;A</oddFooter>
  </headerFooter>
  <rowBreaks count="3" manualBreakCount="3">
    <brk id="103" max="16383" man="1"/>
    <brk id="215" max="16383" man="1"/>
    <brk id="271" max="16383"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6D7967E-0E53-1D49-A41C-11F7A68B3448}">
          <x14:formula1>
            <xm:f>'TAB B'!$C$15:$C$21</xm:f>
          </x14:formula1>
          <xm:sqref>B183:B187</xm:sqref>
        </x14:dataValidation>
      </x14:dataValidations>
    </ext>
    <ext xmlns:mx="http://schemas.microsoft.com/office/mac/excel/2008/main" uri="{64002731-A6B0-56B0-2670-7721B7C09600}">
      <mx:PLV Mode="1"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03"/>
  <sheetViews>
    <sheetView showGridLines="0" topLeftCell="A293" zoomScale="98" zoomScaleNormal="110" workbookViewId="0">
      <selection activeCell="C228" sqref="C228"/>
    </sheetView>
  </sheetViews>
  <sheetFormatPr baseColWidth="10" defaultColWidth="9.1640625" defaultRowHeight="13" x14ac:dyDescent="0.15"/>
  <cols>
    <col min="1" max="1" width="38" style="84" customWidth="1"/>
    <col min="2" max="2" width="16.1640625" style="84" customWidth="1"/>
    <col min="3" max="3" width="18.5" style="84" customWidth="1"/>
    <col min="4" max="4" width="15.1640625" style="84" customWidth="1"/>
    <col min="5" max="5" width="28.33203125" style="84" customWidth="1"/>
    <col min="6" max="6" width="9.1640625" style="79"/>
    <col min="7" max="7" width="20.1640625" style="84" customWidth="1"/>
    <col min="8" max="16384" width="9.1640625" style="84"/>
  </cols>
  <sheetData>
    <row r="1" spans="1:6" ht="24" thickBot="1" x14ac:dyDescent="0.3">
      <c r="A1" s="744" t="s">
        <v>80</v>
      </c>
      <c r="B1" s="745"/>
      <c r="C1" s="745"/>
      <c r="D1" s="745"/>
      <c r="E1" s="746"/>
    </row>
    <row r="2" spans="1:6" ht="31.5" customHeight="1" thickBot="1" x14ac:dyDescent="0.25">
      <c r="A2" s="61" t="s">
        <v>286</v>
      </c>
      <c r="B2" s="252"/>
      <c r="C2" s="252"/>
      <c r="D2" s="252"/>
      <c r="E2" s="253"/>
    </row>
    <row r="3" spans="1:6" ht="14" thickBot="1" x14ac:dyDescent="0.2">
      <c r="A3" s="254" t="s">
        <v>287</v>
      </c>
      <c r="B3" s="91"/>
      <c r="C3" s="91"/>
      <c r="D3" s="91"/>
      <c r="E3" s="92"/>
    </row>
    <row r="4" spans="1:6" x14ac:dyDescent="0.15">
      <c r="A4" s="26" t="s">
        <v>11</v>
      </c>
      <c r="B4" s="162" t="s">
        <v>520</v>
      </c>
      <c r="C4" s="162" t="s">
        <v>121</v>
      </c>
      <c r="D4" s="255" t="s">
        <v>12</v>
      </c>
      <c r="E4" s="90"/>
    </row>
    <row r="5" spans="1:6" s="700" customFormat="1" ht="46.5" customHeight="1" x14ac:dyDescent="0.15">
      <c r="A5" s="728"/>
      <c r="B5" s="729"/>
      <c r="C5" s="730"/>
      <c r="D5" s="820">
        <f>((B5*12)+5)*C5</f>
        <v>0</v>
      </c>
      <c r="E5" s="731" t="s">
        <v>522</v>
      </c>
      <c r="F5" s="699"/>
    </row>
    <row r="6" spans="1:6" ht="46.5" customHeight="1" x14ac:dyDescent="0.15">
      <c r="A6" s="290"/>
      <c r="B6" s="712"/>
      <c r="C6" s="291"/>
      <c r="D6" s="713">
        <f t="shared" ref="D6:D11" si="0">((B6*12)+5)*C6</f>
        <v>0</v>
      </c>
      <c r="E6" s="90"/>
    </row>
    <row r="7" spans="1:6" ht="46.5" customHeight="1" x14ac:dyDescent="0.15">
      <c r="A7" s="290"/>
      <c r="B7" s="712"/>
      <c r="C7" s="291"/>
      <c r="D7" s="713">
        <f t="shared" si="0"/>
        <v>0</v>
      </c>
      <c r="E7" s="90"/>
    </row>
    <row r="8" spans="1:6" ht="46.5" customHeight="1" x14ac:dyDescent="0.15">
      <c r="A8" s="290"/>
      <c r="B8" s="712"/>
      <c r="C8" s="291"/>
      <c r="D8" s="713">
        <f t="shared" si="0"/>
        <v>0</v>
      </c>
      <c r="E8" s="90"/>
    </row>
    <row r="9" spans="1:6" ht="46.5" customHeight="1" x14ac:dyDescent="0.15">
      <c r="A9" s="290"/>
      <c r="B9" s="712"/>
      <c r="C9" s="291"/>
      <c r="D9" s="713">
        <f t="shared" si="0"/>
        <v>0</v>
      </c>
      <c r="E9" s="90"/>
    </row>
    <row r="10" spans="1:6" ht="46.5" customHeight="1" x14ac:dyDescent="0.15">
      <c r="A10" s="290"/>
      <c r="B10" s="712"/>
      <c r="C10" s="291"/>
      <c r="D10" s="713">
        <f t="shared" si="0"/>
        <v>0</v>
      </c>
      <c r="E10" s="90"/>
    </row>
    <row r="11" spans="1:6" ht="46.5" customHeight="1" thickBot="1" x14ac:dyDescent="0.2">
      <c r="A11" s="290"/>
      <c r="B11" s="712"/>
      <c r="C11" s="291"/>
      <c r="D11" s="713">
        <f t="shared" si="0"/>
        <v>0</v>
      </c>
      <c r="E11" s="90"/>
    </row>
    <row r="12" spans="1:6" x14ac:dyDescent="0.15">
      <c r="A12" s="254" t="s">
        <v>521</v>
      </c>
      <c r="B12" s="176"/>
      <c r="C12" s="176" t="s">
        <v>121</v>
      </c>
      <c r="D12" s="255" t="s">
        <v>12</v>
      </c>
    </row>
    <row r="13" spans="1:6" ht="46.5" customHeight="1" x14ac:dyDescent="0.15">
      <c r="A13" s="314"/>
      <c r="B13" s="523"/>
      <c r="C13" s="291"/>
      <c r="D13" s="256">
        <f t="shared" ref="D13:D15" si="1">B13*C13</f>
        <v>0</v>
      </c>
      <c r="E13" s="90"/>
    </row>
    <row r="14" spans="1:6" ht="46.5" customHeight="1" x14ac:dyDescent="0.15">
      <c r="A14" s="314"/>
      <c r="B14" s="523"/>
      <c r="C14" s="291"/>
      <c r="D14" s="256">
        <f t="shared" si="1"/>
        <v>0</v>
      </c>
      <c r="E14" s="90"/>
    </row>
    <row r="15" spans="1:6" ht="46.5" customHeight="1" x14ac:dyDescent="0.15">
      <c r="A15" s="314"/>
      <c r="B15" s="523"/>
      <c r="C15" s="291"/>
      <c r="D15" s="256">
        <f t="shared" si="1"/>
        <v>0</v>
      </c>
      <c r="E15" s="90"/>
    </row>
    <row r="16" spans="1:6" ht="23" customHeight="1" thickBot="1" x14ac:dyDescent="0.2">
      <c r="A16" s="549"/>
      <c r="B16" s="550"/>
      <c r="C16" s="551"/>
      <c r="D16" s="257"/>
      <c r="E16" s="90"/>
    </row>
    <row r="17" spans="1:5" ht="22" customHeight="1" x14ac:dyDescent="0.15">
      <c r="A17" s="552" t="s">
        <v>401</v>
      </c>
      <c r="B17" s="553">
        <v>1</v>
      </c>
      <c r="C17" s="551"/>
      <c r="D17" s="257"/>
      <c r="E17" s="90"/>
    </row>
    <row r="18" spans="1:5" ht="15" customHeight="1" x14ac:dyDescent="0.15">
      <c r="A18" s="554" t="s">
        <v>52</v>
      </c>
      <c r="B18" s="555">
        <v>0.3</v>
      </c>
      <c r="C18" s="551"/>
      <c r="D18" s="257"/>
      <c r="E18" s="90"/>
    </row>
    <row r="19" spans="1:5" ht="21" customHeight="1" x14ac:dyDescent="0.15">
      <c r="A19" s="757" t="s">
        <v>523</v>
      </c>
      <c r="B19" s="758"/>
      <c r="C19" s="258"/>
      <c r="D19" s="257"/>
      <c r="E19" s="90"/>
    </row>
    <row r="20" spans="1:5" ht="14" thickBot="1" x14ac:dyDescent="0.2">
      <c r="A20" s="759" t="s">
        <v>524</v>
      </c>
      <c r="B20" s="760"/>
      <c r="C20" s="90"/>
      <c r="D20" s="90"/>
      <c r="E20" s="90"/>
    </row>
    <row r="21" spans="1:5" ht="14" thickBot="1" x14ac:dyDescent="0.2">
      <c r="A21" s="90"/>
      <c r="B21" s="90"/>
      <c r="C21" s="90"/>
      <c r="D21" s="90"/>
      <c r="E21" s="90"/>
    </row>
    <row r="22" spans="1:5" ht="15" thickBot="1" x14ac:dyDescent="0.2">
      <c r="A22" s="90"/>
      <c r="B22" s="90"/>
      <c r="C22" s="639" t="s">
        <v>288</v>
      </c>
      <c r="D22" s="667">
        <f>SUM(D5:D11,D13:D15)</f>
        <v>0</v>
      </c>
      <c r="E22" s="90"/>
    </row>
    <row r="23" spans="1:5" x14ac:dyDescent="0.15">
      <c r="A23" s="90"/>
      <c r="B23" s="90"/>
      <c r="C23" s="90"/>
      <c r="D23" s="90"/>
      <c r="E23" s="90"/>
    </row>
    <row r="24" spans="1:5" x14ac:dyDescent="0.15">
      <c r="A24" s="214"/>
      <c r="B24" s="214"/>
      <c r="C24" s="90"/>
      <c r="D24" s="90"/>
      <c r="E24" s="90"/>
    </row>
    <row r="25" spans="1:5" ht="14" thickBot="1" x14ac:dyDescent="0.2">
      <c r="A25" s="259"/>
      <c r="B25" s="259"/>
      <c r="C25" s="259"/>
      <c r="D25" s="259"/>
      <c r="E25" s="259"/>
    </row>
    <row r="26" spans="1:5" ht="14" thickBot="1" x14ac:dyDescent="0.2">
      <c r="A26" s="81" t="s">
        <v>54</v>
      </c>
      <c r="B26" s="91"/>
      <c r="C26" s="91"/>
      <c r="D26" s="91"/>
      <c r="E26" s="92"/>
    </row>
    <row r="27" spans="1:5" x14ac:dyDescent="0.15">
      <c r="A27" s="130"/>
      <c r="B27" s="90"/>
      <c r="C27" s="90"/>
      <c r="D27" s="90"/>
      <c r="E27" s="90"/>
    </row>
    <row r="28" spans="1:5" x14ac:dyDescent="0.15">
      <c r="A28" s="317" t="s">
        <v>51</v>
      </c>
      <c r="B28" s="318" t="s">
        <v>3</v>
      </c>
      <c r="C28" s="318" t="s">
        <v>170</v>
      </c>
      <c r="D28" s="319" t="s">
        <v>12</v>
      </c>
      <c r="E28" s="90"/>
    </row>
    <row r="29" spans="1:5" ht="17.25" customHeight="1" x14ac:dyDescent="0.15">
      <c r="A29" s="34" t="s">
        <v>349</v>
      </c>
      <c r="B29" s="17"/>
      <c r="C29" s="16">
        <v>0</v>
      </c>
      <c r="D29" s="261">
        <f>B29*C29</f>
        <v>0</v>
      </c>
      <c r="E29" s="90"/>
    </row>
    <row r="30" spans="1:5" ht="17.25" customHeight="1" x14ac:dyDescent="0.15">
      <c r="A30" s="34" t="s">
        <v>350</v>
      </c>
      <c r="B30" s="17"/>
      <c r="C30" s="16">
        <v>0</v>
      </c>
      <c r="D30" s="261">
        <f>B30*C30</f>
        <v>0</v>
      </c>
      <c r="E30" s="90"/>
    </row>
    <row r="31" spans="1:5" ht="17.25" customHeight="1" x14ac:dyDescent="0.15">
      <c r="A31" s="34"/>
      <c r="B31" s="17"/>
      <c r="C31" s="16">
        <v>0</v>
      </c>
      <c r="D31" s="261">
        <f t="shared" ref="D31:D47" si="2">B31*C31</f>
        <v>0</v>
      </c>
      <c r="E31" s="90"/>
    </row>
    <row r="32" spans="1:5" ht="17.25" customHeight="1" x14ac:dyDescent="0.15">
      <c r="A32" s="18"/>
      <c r="B32" s="17"/>
      <c r="C32" s="16">
        <v>0</v>
      </c>
      <c r="D32" s="261">
        <f t="shared" si="2"/>
        <v>0</v>
      </c>
      <c r="E32" s="90"/>
    </row>
    <row r="33" spans="1:5" ht="17.25" customHeight="1" x14ac:dyDescent="0.15">
      <c r="A33" s="18"/>
      <c r="B33" s="17"/>
      <c r="C33" s="16">
        <v>0</v>
      </c>
      <c r="D33" s="261">
        <f t="shared" si="2"/>
        <v>0</v>
      </c>
      <c r="E33" s="90"/>
    </row>
    <row r="34" spans="1:5" ht="17.25" customHeight="1" x14ac:dyDescent="0.15">
      <c r="A34" s="18"/>
      <c r="B34" s="17"/>
      <c r="C34" s="16">
        <v>0</v>
      </c>
      <c r="D34" s="261">
        <f t="shared" si="2"/>
        <v>0</v>
      </c>
      <c r="E34" s="90"/>
    </row>
    <row r="35" spans="1:5" ht="17.25" customHeight="1" x14ac:dyDescent="0.15">
      <c r="A35" s="18"/>
      <c r="B35" s="17"/>
      <c r="C35" s="16">
        <v>0</v>
      </c>
      <c r="D35" s="261">
        <f t="shared" si="2"/>
        <v>0</v>
      </c>
      <c r="E35" s="90"/>
    </row>
    <row r="36" spans="1:5" ht="17.25" customHeight="1" x14ac:dyDescent="0.15">
      <c r="A36" s="18"/>
      <c r="B36" s="17"/>
      <c r="C36" s="16">
        <v>0</v>
      </c>
      <c r="D36" s="261">
        <f t="shared" si="2"/>
        <v>0</v>
      </c>
      <c r="E36" s="90"/>
    </row>
    <row r="37" spans="1:5" ht="17.25" customHeight="1" x14ac:dyDescent="0.15">
      <c r="A37" s="18"/>
      <c r="B37" s="17"/>
      <c r="C37" s="16">
        <v>0</v>
      </c>
      <c r="D37" s="261">
        <f t="shared" si="2"/>
        <v>0</v>
      </c>
      <c r="E37" s="90"/>
    </row>
    <row r="38" spans="1:5" ht="17.25" customHeight="1" x14ac:dyDescent="0.15">
      <c r="A38" s="18"/>
      <c r="B38" s="17"/>
      <c r="C38" s="16">
        <v>0</v>
      </c>
      <c r="D38" s="261">
        <f t="shared" si="2"/>
        <v>0</v>
      </c>
      <c r="E38" s="90"/>
    </row>
    <row r="39" spans="1:5" ht="17.25" customHeight="1" x14ac:dyDescent="0.15">
      <c r="A39" s="18"/>
      <c r="B39" s="17"/>
      <c r="C39" s="16">
        <v>0</v>
      </c>
      <c r="D39" s="261">
        <f t="shared" si="2"/>
        <v>0</v>
      </c>
      <c r="E39" s="90"/>
    </row>
    <row r="40" spans="1:5" ht="17.25" customHeight="1" x14ac:dyDescent="0.15">
      <c r="A40" s="18"/>
      <c r="B40" s="17"/>
      <c r="C40" s="16">
        <v>0</v>
      </c>
      <c r="D40" s="261">
        <f t="shared" si="2"/>
        <v>0</v>
      </c>
      <c r="E40" s="90"/>
    </row>
    <row r="41" spans="1:5" ht="17.25" customHeight="1" x14ac:dyDescent="0.15">
      <c r="A41" s="18"/>
      <c r="B41" s="17"/>
      <c r="C41" s="16">
        <v>0</v>
      </c>
      <c r="D41" s="261">
        <f t="shared" si="2"/>
        <v>0</v>
      </c>
      <c r="E41" s="90"/>
    </row>
    <row r="42" spans="1:5" ht="17.25" customHeight="1" x14ac:dyDescent="0.15">
      <c r="A42" s="34"/>
      <c r="B42" s="17"/>
      <c r="C42" s="16">
        <v>0</v>
      </c>
      <c r="D42" s="261">
        <f t="shared" si="2"/>
        <v>0</v>
      </c>
      <c r="E42" s="90"/>
    </row>
    <row r="43" spans="1:5" ht="17.25" customHeight="1" x14ac:dyDescent="0.15">
      <c r="A43" s="491"/>
      <c r="B43" s="18"/>
      <c r="C43" s="16">
        <v>0</v>
      </c>
      <c r="D43" s="261">
        <f t="shared" si="2"/>
        <v>0</v>
      </c>
      <c r="E43" s="90"/>
    </row>
    <row r="44" spans="1:5" ht="17.25" customHeight="1" x14ac:dyDescent="0.15">
      <c r="A44" s="18"/>
      <c r="B44" s="17"/>
      <c r="C44" s="16">
        <v>0</v>
      </c>
      <c r="D44" s="261">
        <f t="shared" si="2"/>
        <v>0</v>
      </c>
      <c r="E44" s="90"/>
    </row>
    <row r="45" spans="1:5" ht="17.25" customHeight="1" x14ac:dyDescent="0.15">
      <c r="A45" s="18"/>
      <c r="B45" s="17"/>
      <c r="C45" s="16">
        <v>0</v>
      </c>
      <c r="D45" s="261">
        <f t="shared" si="2"/>
        <v>0</v>
      </c>
      <c r="E45" s="90"/>
    </row>
    <row r="46" spans="1:5" ht="17.25" customHeight="1" x14ac:dyDescent="0.15">
      <c r="A46" s="18"/>
      <c r="B46" s="17"/>
      <c r="C46" s="16">
        <v>0</v>
      </c>
      <c r="D46" s="261">
        <f t="shared" si="2"/>
        <v>0</v>
      </c>
      <c r="E46" s="90"/>
    </row>
    <row r="47" spans="1:5" ht="17.25" customHeight="1" x14ac:dyDescent="0.15">
      <c r="A47" s="18"/>
      <c r="B47" s="17"/>
      <c r="C47" s="16">
        <v>0</v>
      </c>
      <c r="D47" s="261">
        <f t="shared" si="2"/>
        <v>0</v>
      </c>
      <c r="E47" s="90"/>
    </row>
    <row r="48" spans="1:5" ht="14" thickBot="1" x14ac:dyDescent="0.2">
      <c r="A48" s="328"/>
      <c r="B48" s="90"/>
      <c r="C48" s="90"/>
      <c r="D48" s="90"/>
      <c r="E48" s="90"/>
    </row>
    <row r="49" spans="1:5" ht="14" thickBot="1" x14ac:dyDescent="0.2">
      <c r="A49" s="102" t="s">
        <v>177</v>
      </c>
      <c r="B49" s="328">
        <v>4</v>
      </c>
      <c r="C49" s="475" t="s">
        <v>289</v>
      </c>
      <c r="D49" s="666" t="s">
        <v>502</v>
      </c>
      <c r="E49" s="90"/>
    </row>
    <row r="50" spans="1:5" x14ac:dyDescent="0.15">
      <c r="A50" s="102" t="s">
        <v>64</v>
      </c>
      <c r="B50" s="328">
        <v>2</v>
      </c>
      <c r="C50" s="335"/>
      <c r="D50" s="335"/>
      <c r="E50" s="90"/>
    </row>
    <row r="51" spans="1:5" ht="7.5" customHeight="1" x14ac:dyDescent="0.15">
      <c r="A51" s="90"/>
      <c r="B51" s="155"/>
      <c r="C51" s="155"/>
      <c r="D51" s="90"/>
      <c r="E51" s="90"/>
    </row>
    <row r="52" spans="1:5" x14ac:dyDescent="0.15">
      <c r="A52" s="90"/>
      <c r="B52" s="262" t="s">
        <v>13</v>
      </c>
      <c r="C52" s="263">
        <v>1</v>
      </c>
      <c r="D52" s="90"/>
      <c r="E52" s="90"/>
    </row>
    <row r="53" spans="1:5" x14ac:dyDescent="0.15">
      <c r="A53" s="90"/>
      <c r="B53" s="264" t="s">
        <v>52</v>
      </c>
      <c r="C53" s="265">
        <v>0.3</v>
      </c>
      <c r="D53" s="90"/>
      <c r="E53" s="90"/>
    </row>
    <row r="54" spans="1:5" x14ac:dyDescent="0.15">
      <c r="A54" s="128"/>
      <c r="B54" s="102"/>
      <c r="C54" s="141"/>
      <c r="D54" s="90"/>
      <c r="E54" s="90"/>
    </row>
    <row r="55" spans="1:5" x14ac:dyDescent="0.15">
      <c r="A55" s="99"/>
      <c r="B55" s="102"/>
      <c r="C55" s="141"/>
      <c r="D55" s="90"/>
      <c r="E55" s="90"/>
    </row>
    <row r="56" spans="1:5" x14ac:dyDescent="0.15">
      <c r="A56" s="99"/>
      <c r="B56" s="102"/>
      <c r="C56" s="141"/>
      <c r="D56" s="90"/>
      <c r="E56" s="90"/>
    </row>
    <row r="57" spans="1:5" ht="14" thickBot="1" x14ac:dyDescent="0.2">
      <c r="A57" s="90"/>
      <c r="B57" s="90"/>
      <c r="C57" s="90"/>
      <c r="D57" s="90"/>
      <c r="E57" s="90"/>
    </row>
    <row r="58" spans="1:5" ht="14" thickBot="1" x14ac:dyDescent="0.2">
      <c r="A58" s="81" t="s">
        <v>184</v>
      </c>
      <c r="B58" s="85"/>
      <c r="C58" s="85"/>
      <c r="D58" s="85"/>
      <c r="E58" s="86"/>
    </row>
    <row r="59" spans="1:5" x14ac:dyDescent="0.15">
      <c r="A59" s="316" t="s">
        <v>173</v>
      </c>
      <c r="B59" s="317" t="s">
        <v>3</v>
      </c>
      <c r="C59" s="317" t="s">
        <v>19</v>
      </c>
      <c r="D59" s="317" t="s">
        <v>20</v>
      </c>
      <c r="E59" s="90"/>
    </row>
    <row r="60" spans="1:5" x14ac:dyDescent="0.15">
      <c r="A60" s="510"/>
      <c r="B60" s="36"/>
      <c r="C60" s="292"/>
      <c r="D60" s="266">
        <f>SUM(B60*C60)</f>
        <v>0</v>
      </c>
      <c r="E60" s="90"/>
    </row>
    <row r="61" spans="1:5" x14ac:dyDescent="0.15">
      <c r="A61" s="356"/>
      <c r="B61" s="36"/>
      <c r="C61" s="292"/>
      <c r="D61" s="266">
        <f>SUM(B61*C61)</f>
        <v>0</v>
      </c>
      <c r="E61" s="90"/>
    </row>
    <row r="62" spans="1:5" x14ac:dyDescent="0.15">
      <c r="A62" s="315"/>
      <c r="B62" s="36"/>
      <c r="C62" s="292"/>
      <c r="D62" s="266">
        <f>SUM(B62*C62)</f>
        <v>0</v>
      </c>
      <c r="E62" s="90"/>
    </row>
    <row r="63" spans="1:5" ht="14.25" customHeight="1" x14ac:dyDescent="0.15">
      <c r="A63" s="315"/>
      <c r="B63" s="36"/>
      <c r="C63" s="292"/>
      <c r="D63" s="266">
        <f>SUM(B63*C63)</f>
        <v>0</v>
      </c>
      <c r="E63" s="90"/>
    </row>
    <row r="64" spans="1:5" ht="14" thickBot="1" x14ac:dyDescent="0.2">
      <c r="A64" s="90"/>
      <c r="B64" s="90"/>
      <c r="C64" s="90"/>
      <c r="D64" s="90"/>
      <c r="E64" s="90"/>
    </row>
    <row r="65" spans="1:6" ht="15" thickBot="1" x14ac:dyDescent="0.2">
      <c r="A65" s="90"/>
      <c r="B65" s="90"/>
      <c r="C65" s="639" t="s">
        <v>290</v>
      </c>
      <c r="D65" s="667" t="s">
        <v>503</v>
      </c>
      <c r="E65" s="90"/>
    </row>
    <row r="66" spans="1:6" x14ac:dyDescent="0.15">
      <c r="A66" s="128"/>
      <c r="B66" s="90"/>
      <c r="C66" s="90"/>
      <c r="D66" s="90"/>
      <c r="E66" s="90"/>
    </row>
    <row r="67" spans="1:6" x14ac:dyDescent="0.15">
      <c r="A67" s="90"/>
      <c r="B67" s="90"/>
      <c r="C67" s="264" t="s">
        <v>3</v>
      </c>
      <c r="D67" s="95"/>
      <c r="E67" s="155"/>
    </row>
    <row r="68" spans="1:6" x14ac:dyDescent="0.15">
      <c r="A68" s="556" t="s">
        <v>402</v>
      </c>
      <c r="B68" s="305" t="s">
        <v>171</v>
      </c>
      <c r="C68" s="262">
        <v>60</v>
      </c>
      <c r="D68" s="95"/>
      <c r="E68" s="73"/>
    </row>
    <row r="69" spans="1:6" x14ac:dyDescent="0.15">
      <c r="A69" s="148"/>
      <c r="B69" s="149" t="s">
        <v>172</v>
      </c>
      <c r="C69" s="304">
        <v>20</v>
      </c>
      <c r="D69" s="95"/>
      <c r="E69" s="73"/>
    </row>
    <row r="70" spans="1:6" x14ac:dyDescent="0.15">
      <c r="A70" s="303"/>
      <c r="B70" s="306" t="s">
        <v>18</v>
      </c>
      <c r="C70" s="304">
        <v>10</v>
      </c>
      <c r="D70" s="95"/>
      <c r="E70" s="73"/>
    </row>
    <row r="71" spans="1:6" x14ac:dyDescent="0.15">
      <c r="A71" s="90"/>
      <c r="B71" s="90"/>
      <c r="C71" s="95"/>
      <c r="D71" s="95"/>
      <c r="E71" s="95"/>
    </row>
    <row r="72" spans="1:6" x14ac:dyDescent="0.15">
      <c r="A72" s="90"/>
      <c r="B72" s="262" t="s">
        <v>13</v>
      </c>
      <c r="C72" s="263">
        <v>1</v>
      </c>
      <c r="D72" s="90"/>
      <c r="E72" s="90"/>
    </row>
    <row r="73" spans="1:6" x14ac:dyDescent="0.15">
      <c r="A73" s="90"/>
      <c r="B73" s="264" t="s">
        <v>52</v>
      </c>
      <c r="C73" s="265">
        <v>0.3</v>
      </c>
      <c r="D73" s="90"/>
      <c r="E73" s="90"/>
    </row>
    <row r="74" spans="1:6" ht="6" customHeight="1" x14ac:dyDescent="0.15">
      <c r="A74" s="90"/>
      <c r="B74" s="90"/>
      <c r="C74" s="90"/>
      <c r="D74" s="90"/>
      <c r="E74" s="90"/>
    </row>
    <row r="75" spans="1:6" ht="14" thickBot="1" x14ac:dyDescent="0.2">
      <c r="A75" s="100"/>
      <c r="B75" s="100"/>
      <c r="C75" s="100"/>
      <c r="D75" s="100"/>
      <c r="E75" s="100"/>
    </row>
    <row r="76" spans="1:6" ht="14" thickBot="1" x14ac:dyDescent="0.2">
      <c r="A76" s="81" t="s">
        <v>240</v>
      </c>
      <c r="B76" s="91"/>
      <c r="C76" s="91"/>
      <c r="D76" s="91"/>
      <c r="E76" s="92"/>
    </row>
    <row r="77" spans="1:6" ht="14" thickBot="1" x14ac:dyDescent="0.2">
      <c r="A77" s="90"/>
      <c r="B77" s="90"/>
      <c r="C77" s="268" t="s">
        <v>21</v>
      </c>
      <c r="D77" s="90"/>
      <c r="E77" s="90"/>
    </row>
    <row r="78" spans="1:6" ht="14" thickBot="1" x14ac:dyDescent="0.2">
      <c r="A78" s="308" t="s">
        <v>504</v>
      </c>
      <c r="B78" s="36">
        <v>0</v>
      </c>
      <c r="C78" s="26">
        <v>1</v>
      </c>
      <c r="D78" s="158">
        <f>SUM(B77:B78*C78)</f>
        <v>0</v>
      </c>
      <c r="E78" s="90"/>
      <c r="F78" s="580"/>
    </row>
    <row r="79" spans="1:6" ht="14" thickBot="1" x14ac:dyDescent="0.2">
      <c r="A79" s="102"/>
      <c r="B79" s="155"/>
      <c r="C79" s="95"/>
      <c r="D79" s="155"/>
      <c r="E79" s="90"/>
    </row>
    <row r="80" spans="1:6" ht="15" thickBot="1" x14ac:dyDescent="0.2">
      <c r="A80" s="90"/>
      <c r="B80" s="90"/>
      <c r="C80" s="639" t="s">
        <v>291</v>
      </c>
      <c r="D80" s="643">
        <f>SUM(D78:D78)</f>
        <v>0</v>
      </c>
      <c r="E80" s="90"/>
    </row>
    <row r="81" spans="1:7" x14ac:dyDescent="0.15">
      <c r="A81" s="307" t="s">
        <v>161</v>
      </c>
      <c r="B81" s="90"/>
      <c r="C81" s="165"/>
      <c r="D81" s="155"/>
      <c r="E81" s="90"/>
    </row>
    <row r="82" spans="1:7" x14ac:dyDescent="0.15">
      <c r="A82" s="452" t="s">
        <v>505</v>
      </c>
      <c r="B82" s="90"/>
      <c r="C82" s="165"/>
      <c r="D82" s="155"/>
      <c r="E82" s="90"/>
    </row>
    <row r="83" spans="1:7" ht="21" customHeight="1" x14ac:dyDescent="0.15">
      <c r="A83" s="490" t="s">
        <v>327</v>
      </c>
      <c r="B83" s="483"/>
      <c r="C83" s="483"/>
      <c r="D83" s="484"/>
      <c r="E83" s="90"/>
    </row>
    <row r="84" spans="1:7" ht="12.75" customHeight="1" x14ac:dyDescent="0.15">
      <c r="A84" s="776" t="s">
        <v>403</v>
      </c>
      <c r="B84" s="777"/>
      <c r="C84" s="777"/>
      <c r="D84" s="777"/>
      <c r="E84" s="90"/>
    </row>
    <row r="85" spans="1:7" x14ac:dyDescent="0.15">
      <c r="A85" s="776" t="s">
        <v>404</v>
      </c>
      <c r="B85" s="777"/>
      <c r="C85" s="777"/>
      <c r="D85" s="777"/>
      <c r="E85" s="90"/>
    </row>
    <row r="86" spans="1:7" x14ac:dyDescent="0.15">
      <c r="A86" s="776" t="s">
        <v>545</v>
      </c>
      <c r="B86" s="777"/>
      <c r="C86" s="777"/>
      <c r="D86" s="777"/>
      <c r="E86" s="90"/>
    </row>
    <row r="87" spans="1:7" s="79" customFormat="1" ht="9" customHeight="1" thickBot="1" x14ac:dyDescent="0.2">
      <c r="A87" s="73"/>
      <c r="B87" s="100"/>
      <c r="C87" s="100"/>
      <c r="D87" s="100"/>
      <c r="E87" s="100"/>
    </row>
    <row r="88" spans="1:7" ht="14" thickBot="1" x14ac:dyDescent="0.2">
      <c r="A88" s="81" t="s">
        <v>452</v>
      </c>
      <c r="B88" s="91"/>
      <c r="C88" s="91"/>
      <c r="D88" s="101"/>
      <c r="E88" s="92"/>
      <c r="G88" s="579"/>
    </row>
    <row r="89" spans="1:7" x14ac:dyDescent="0.15">
      <c r="A89" s="362" t="s">
        <v>122</v>
      </c>
      <c r="B89" s="90"/>
      <c r="C89" s="90"/>
      <c r="D89" s="363" t="s">
        <v>12</v>
      </c>
      <c r="E89" s="90"/>
    </row>
    <row r="90" spans="1:7" x14ac:dyDescent="0.15">
      <c r="A90" s="336" t="s">
        <v>344</v>
      </c>
      <c r="B90" s="90"/>
      <c r="C90" s="90"/>
      <c r="D90" s="44"/>
      <c r="E90" s="90"/>
    </row>
    <row r="91" spans="1:7" x14ac:dyDescent="0.15">
      <c r="A91" s="43" t="s">
        <v>55</v>
      </c>
      <c r="B91" s="90"/>
      <c r="C91" s="90"/>
      <c r="D91" s="44"/>
      <c r="E91" s="90"/>
    </row>
    <row r="92" spans="1:7" ht="14" thickBot="1" x14ac:dyDescent="0.2">
      <c r="A92" s="102"/>
      <c r="B92" s="90"/>
      <c r="C92" s="90"/>
      <c r="D92" s="95"/>
      <c r="E92" s="90"/>
    </row>
    <row r="93" spans="1:7" ht="15" thickBot="1" x14ac:dyDescent="0.2">
      <c r="A93" s="102"/>
      <c r="B93" s="90"/>
      <c r="C93" s="639" t="s">
        <v>292</v>
      </c>
      <c r="D93" s="640">
        <f>SUM(D90:D91)</f>
        <v>0</v>
      </c>
      <c r="E93" s="90"/>
    </row>
    <row r="94" spans="1:7" x14ac:dyDescent="0.15">
      <c r="A94" s="128"/>
      <c r="B94" s="90"/>
      <c r="C94" s="90"/>
      <c r="D94" s="90"/>
      <c r="E94" s="90"/>
    </row>
    <row r="95" spans="1:7" x14ac:dyDescent="0.15">
      <c r="A95" s="90"/>
      <c r="B95" s="352" t="s">
        <v>192</v>
      </c>
      <c r="C95" s="262">
        <v>30</v>
      </c>
      <c r="D95" s="90"/>
      <c r="E95" s="90"/>
    </row>
    <row r="96" spans="1:7" x14ac:dyDescent="0.15">
      <c r="A96" s="90"/>
      <c r="B96" s="352" t="s">
        <v>193</v>
      </c>
      <c r="C96" s="262">
        <v>10</v>
      </c>
      <c r="D96" s="90"/>
      <c r="E96" s="90"/>
    </row>
    <row r="97" spans="1:5" x14ac:dyDescent="0.15">
      <c r="A97" s="90"/>
      <c r="B97" s="352" t="s">
        <v>25</v>
      </c>
      <c r="C97" s="262">
        <v>5</v>
      </c>
      <c r="D97" s="90"/>
      <c r="E97" s="90"/>
    </row>
    <row r="98" spans="1:5" x14ac:dyDescent="0.15">
      <c r="A98" s="90"/>
      <c r="B98" s="102"/>
      <c r="C98" s="90"/>
      <c r="D98" s="90"/>
      <c r="E98" s="90"/>
    </row>
    <row r="99" spans="1:5" x14ac:dyDescent="0.15">
      <c r="A99" s="90"/>
      <c r="B99" s="267" t="s">
        <v>26</v>
      </c>
      <c r="C99" s="269" t="s">
        <v>44</v>
      </c>
      <c r="D99" s="90"/>
      <c r="E99" s="90"/>
    </row>
    <row r="100" spans="1:5" ht="14" thickBot="1" x14ac:dyDescent="0.2">
      <c r="A100" s="126"/>
      <c r="B100" s="126"/>
      <c r="C100" s="126"/>
      <c r="D100" s="126"/>
      <c r="E100" s="126"/>
    </row>
    <row r="101" spans="1:5" ht="14" thickBot="1" x14ac:dyDescent="0.2">
      <c r="A101" s="81" t="s">
        <v>405</v>
      </c>
      <c r="B101" s="91"/>
      <c r="C101" s="91"/>
      <c r="D101" s="91"/>
      <c r="E101" s="92"/>
    </row>
    <row r="102" spans="1:5" x14ac:dyDescent="0.15">
      <c r="A102" s="364" t="s">
        <v>191</v>
      </c>
      <c r="B102" s="366" t="s">
        <v>45</v>
      </c>
      <c r="C102" s="366"/>
      <c r="D102" s="365" t="s">
        <v>12</v>
      </c>
      <c r="E102" s="163"/>
    </row>
    <row r="103" spans="1:5" ht="16" x14ac:dyDescent="0.2">
      <c r="A103" s="336"/>
      <c r="B103" s="507"/>
      <c r="C103" s="46"/>
      <c r="D103" s="293">
        <v>0</v>
      </c>
      <c r="E103" s="163"/>
    </row>
    <row r="104" spans="1:5" ht="16" x14ac:dyDescent="0.2">
      <c r="A104" s="336"/>
      <c r="B104" s="507"/>
      <c r="C104" s="46"/>
      <c r="D104" s="293">
        <v>0</v>
      </c>
      <c r="E104" s="163"/>
    </row>
    <row r="105" spans="1:5" ht="16" x14ac:dyDescent="0.2">
      <c r="A105" s="336"/>
      <c r="B105" s="45"/>
      <c r="C105" s="46"/>
      <c r="D105" s="293">
        <v>0</v>
      </c>
      <c r="E105" s="163"/>
    </row>
    <row r="106" spans="1:5" ht="16" x14ac:dyDescent="0.2">
      <c r="A106" s="35"/>
      <c r="B106" s="45"/>
      <c r="C106" s="46"/>
      <c r="D106" s="293">
        <v>0</v>
      </c>
      <c r="E106" s="163"/>
    </row>
    <row r="107" spans="1:5" ht="16" x14ac:dyDescent="0.2">
      <c r="A107" s="35"/>
      <c r="B107" s="45"/>
      <c r="C107" s="46"/>
      <c r="D107" s="293">
        <v>0</v>
      </c>
      <c r="E107" s="163"/>
    </row>
    <row r="108" spans="1:5" ht="16" x14ac:dyDescent="0.2">
      <c r="A108" s="35"/>
      <c r="B108" s="45"/>
      <c r="C108" s="46"/>
      <c r="D108" s="293">
        <v>0</v>
      </c>
      <c r="E108" s="163"/>
    </row>
    <row r="109" spans="1:5" ht="16" x14ac:dyDescent="0.2">
      <c r="A109" s="35"/>
      <c r="B109" s="45"/>
      <c r="C109" s="46"/>
      <c r="D109" s="293">
        <v>0</v>
      </c>
      <c r="E109" s="163"/>
    </row>
    <row r="110" spans="1:5" ht="16" x14ac:dyDescent="0.2">
      <c r="A110" s="35"/>
      <c r="B110" s="45"/>
      <c r="C110" s="46"/>
      <c r="D110" s="293">
        <v>0</v>
      </c>
      <c r="E110" s="163"/>
    </row>
    <row r="111" spans="1:5" ht="16" x14ac:dyDescent="0.2">
      <c r="A111" s="35"/>
      <c r="B111" s="45"/>
      <c r="C111" s="46"/>
      <c r="D111" s="293">
        <v>0</v>
      </c>
      <c r="E111" s="163"/>
    </row>
    <row r="112" spans="1:5" ht="16" x14ac:dyDescent="0.2">
      <c r="A112" s="35"/>
      <c r="B112" s="45"/>
      <c r="C112" s="46"/>
      <c r="D112" s="293">
        <v>0</v>
      </c>
      <c r="E112" s="163"/>
    </row>
    <row r="113" spans="1:6" ht="17" thickBot="1" x14ac:dyDescent="0.25">
      <c r="A113" s="557"/>
      <c r="B113" s="558"/>
      <c r="C113" s="559"/>
      <c r="D113" s="560"/>
      <c r="E113" s="163"/>
    </row>
    <row r="114" spans="1:6" ht="15" thickBot="1" x14ac:dyDescent="0.2">
      <c r="A114" s="106"/>
      <c r="B114" s="106"/>
      <c r="C114" s="639" t="s">
        <v>293</v>
      </c>
      <c r="D114" s="640">
        <f>SUM(D82:D91)</f>
        <v>0</v>
      </c>
      <c r="E114" s="106"/>
    </row>
    <row r="115" spans="1:6" ht="24.75" customHeight="1" thickBot="1" x14ac:dyDescent="0.25">
      <c r="A115" s="206"/>
      <c r="B115" s="320" t="s">
        <v>174</v>
      </c>
      <c r="C115" s="163"/>
      <c r="D115" s="271"/>
      <c r="E115" s="163"/>
    </row>
    <row r="116" spans="1:6" ht="18" customHeight="1" thickBot="1" x14ac:dyDescent="0.4">
      <c r="A116" s="272" t="s">
        <v>406</v>
      </c>
      <c r="B116" s="461">
        <v>45</v>
      </c>
      <c r="C116" s="321"/>
      <c r="D116" s="271"/>
      <c r="E116" s="163"/>
    </row>
    <row r="117" spans="1:6" ht="17" thickBot="1" x14ac:dyDescent="0.25">
      <c r="A117" s="273" t="s">
        <v>407</v>
      </c>
      <c r="B117" s="462">
        <v>25</v>
      </c>
      <c r="C117" s="163"/>
      <c r="D117" s="271"/>
      <c r="E117" s="163"/>
    </row>
    <row r="118" spans="1:6" s="469" customFormat="1" ht="17" thickBot="1" x14ac:dyDescent="0.25">
      <c r="A118" s="464"/>
      <c r="B118" s="465"/>
      <c r="C118" s="466"/>
      <c r="D118" s="467"/>
      <c r="E118" s="466"/>
      <c r="F118" s="468"/>
    </row>
    <row r="119" spans="1:6" ht="14" thickBot="1" x14ac:dyDescent="0.2">
      <c r="A119" s="81" t="s">
        <v>408</v>
      </c>
      <c r="B119" s="91"/>
      <c r="C119" s="91"/>
      <c r="D119" s="91"/>
      <c r="E119" s="92"/>
    </row>
    <row r="120" spans="1:6" x14ac:dyDescent="0.15">
      <c r="A120" s="364" t="s">
        <v>191</v>
      </c>
      <c r="B120" s="366" t="s">
        <v>45</v>
      </c>
      <c r="C120" s="366"/>
      <c r="D120" s="365" t="s">
        <v>12</v>
      </c>
      <c r="E120" s="163"/>
    </row>
    <row r="121" spans="1:6" ht="16" x14ac:dyDescent="0.2">
      <c r="A121" s="336"/>
      <c r="B121" s="507"/>
      <c r="C121" s="46"/>
      <c r="D121" s="293">
        <v>0</v>
      </c>
      <c r="E121" s="163"/>
    </row>
    <row r="122" spans="1:6" ht="16" x14ac:dyDescent="0.2">
      <c r="A122" s="336"/>
      <c r="B122" s="507"/>
      <c r="C122" s="46"/>
      <c r="D122" s="293">
        <v>0</v>
      </c>
      <c r="E122" s="163"/>
    </row>
    <row r="123" spans="1:6" ht="16" x14ac:dyDescent="0.2">
      <c r="A123" s="336"/>
      <c r="B123" s="45"/>
      <c r="C123" s="46"/>
      <c r="D123" s="293">
        <v>0</v>
      </c>
      <c r="E123" s="163"/>
    </row>
    <row r="124" spans="1:6" ht="16" x14ac:dyDescent="0.2">
      <c r="A124" s="35"/>
      <c r="B124" s="45"/>
      <c r="C124" s="46"/>
      <c r="D124" s="293">
        <v>0</v>
      </c>
      <c r="E124" s="163"/>
    </row>
    <row r="125" spans="1:6" ht="16" x14ac:dyDescent="0.2">
      <c r="A125" s="35"/>
      <c r="B125" s="45"/>
      <c r="C125" s="46"/>
      <c r="D125" s="293">
        <v>0</v>
      </c>
      <c r="E125" s="163"/>
    </row>
    <row r="126" spans="1:6" ht="16" x14ac:dyDescent="0.2">
      <c r="A126" s="35"/>
      <c r="B126" s="45"/>
      <c r="C126" s="46"/>
      <c r="D126" s="293">
        <v>0</v>
      </c>
      <c r="E126" s="163"/>
    </row>
    <row r="127" spans="1:6" ht="16" x14ac:dyDescent="0.2">
      <c r="A127" s="35"/>
      <c r="B127" s="45"/>
      <c r="C127" s="46"/>
      <c r="D127" s="293">
        <v>0</v>
      </c>
      <c r="E127" s="163"/>
    </row>
    <row r="128" spans="1:6" ht="16" x14ac:dyDescent="0.2">
      <c r="A128" s="35"/>
      <c r="B128" s="45"/>
      <c r="C128" s="46"/>
      <c r="D128" s="293">
        <v>0</v>
      </c>
      <c r="E128" s="163"/>
    </row>
    <row r="129" spans="1:6" ht="16" x14ac:dyDescent="0.2">
      <c r="A129" s="35"/>
      <c r="B129" s="45"/>
      <c r="C129" s="46"/>
      <c r="D129" s="293">
        <v>0</v>
      </c>
      <c r="E129" s="163"/>
    </row>
    <row r="130" spans="1:6" ht="16" x14ac:dyDescent="0.2">
      <c r="A130" s="35"/>
      <c r="B130" s="45"/>
      <c r="C130" s="46"/>
      <c r="D130" s="293">
        <v>0</v>
      </c>
      <c r="E130" s="163"/>
    </row>
    <row r="131" spans="1:6" s="469" customFormat="1" ht="16" x14ac:dyDescent="0.2">
      <c r="A131" s="464"/>
      <c r="B131" s="465"/>
      <c r="C131" s="466"/>
      <c r="D131" s="467"/>
      <c r="E131" s="466"/>
      <c r="F131" s="468"/>
    </row>
    <row r="132" spans="1:6" s="469" customFormat="1" ht="14" thickBot="1" x14ac:dyDescent="0.2">
      <c r="A132" s="331"/>
      <c r="B132" s="335"/>
      <c r="C132" s="468"/>
      <c r="D132" s="335"/>
      <c r="E132" s="335"/>
      <c r="F132" s="468"/>
    </row>
    <row r="133" spans="1:6" x14ac:dyDescent="0.15">
      <c r="A133" s="782" t="s">
        <v>409</v>
      </c>
      <c r="B133" s="783"/>
      <c r="C133" s="784"/>
      <c r="D133" s="463"/>
      <c r="E133" s="106"/>
    </row>
    <row r="134" spans="1:6" ht="14" thickBot="1" x14ac:dyDescent="0.2">
      <c r="A134" s="165"/>
      <c r="B134" s="165"/>
      <c r="C134" s="106"/>
      <c r="D134" s="106"/>
      <c r="E134" s="106"/>
    </row>
    <row r="135" spans="1:6" ht="15" thickBot="1" x14ac:dyDescent="0.2">
      <c r="A135" s="106"/>
      <c r="B135" s="106"/>
      <c r="C135" s="639" t="s">
        <v>410</v>
      </c>
      <c r="D135" s="640">
        <f>SUM(D121:D130)</f>
        <v>0</v>
      </c>
      <c r="E135" s="106"/>
    </row>
    <row r="136" spans="1:6" ht="7.5" customHeight="1" x14ac:dyDescent="0.15">
      <c r="A136" s="106"/>
      <c r="B136" s="106"/>
      <c r="C136" s="106"/>
      <c r="D136" s="106"/>
      <c r="E136" s="106"/>
    </row>
    <row r="137" spans="1:6" ht="14" thickBot="1" x14ac:dyDescent="0.2">
      <c r="A137" s="165"/>
      <c r="B137" s="106"/>
      <c r="C137" s="106"/>
      <c r="D137" s="106"/>
      <c r="E137" s="106"/>
    </row>
    <row r="138" spans="1:6" ht="14" thickBot="1" x14ac:dyDescent="0.2">
      <c r="A138" s="81" t="s">
        <v>413</v>
      </c>
      <c r="B138" s="91"/>
      <c r="C138" s="91"/>
      <c r="D138" s="91"/>
      <c r="E138" s="92"/>
    </row>
    <row r="139" spans="1:6" x14ac:dyDescent="0.15">
      <c r="A139" s="367" t="s">
        <v>412</v>
      </c>
      <c r="B139" s="368" t="s">
        <v>45</v>
      </c>
      <c r="C139" s="369"/>
      <c r="D139" s="370" t="s">
        <v>12</v>
      </c>
      <c r="E139" s="106"/>
    </row>
    <row r="140" spans="1:6" x14ac:dyDescent="0.15">
      <c r="A140" s="353"/>
      <c r="B140" s="507"/>
      <c r="C140" s="270"/>
      <c r="D140" s="26"/>
      <c r="E140" s="106"/>
    </row>
    <row r="141" spans="1:6" x14ac:dyDescent="0.15">
      <c r="A141" s="353"/>
      <c r="B141" s="507"/>
      <c r="C141" s="270"/>
      <c r="D141" s="26"/>
      <c r="E141" s="106"/>
    </row>
    <row r="142" spans="1:6" x14ac:dyDescent="0.15">
      <c r="A142" s="353"/>
      <c r="B142" s="45"/>
      <c r="C142" s="270"/>
      <c r="D142" s="26"/>
      <c r="E142" s="106"/>
    </row>
    <row r="143" spans="1:6" x14ac:dyDescent="0.15">
      <c r="A143" s="353"/>
      <c r="B143" s="45"/>
      <c r="C143" s="270"/>
      <c r="D143" s="26"/>
      <c r="E143" s="106"/>
    </row>
    <row r="144" spans="1:6" x14ac:dyDescent="0.15">
      <c r="A144" s="354"/>
      <c r="B144" s="45"/>
      <c r="C144" s="270"/>
      <c r="D144" s="26"/>
      <c r="E144" s="106"/>
    </row>
    <row r="145" spans="1:5" x14ac:dyDescent="0.15">
      <c r="A145" s="354"/>
      <c r="B145" s="45"/>
      <c r="C145" s="270"/>
      <c r="D145" s="26"/>
      <c r="E145" s="106"/>
    </row>
    <row r="146" spans="1:5" x14ac:dyDescent="0.15">
      <c r="A146" s="354"/>
      <c r="B146" s="45"/>
      <c r="C146" s="270"/>
      <c r="D146" s="26"/>
      <c r="E146" s="106"/>
    </row>
    <row r="147" spans="1:5" x14ac:dyDescent="0.15">
      <c r="A147" s="353"/>
      <c r="B147" s="45"/>
      <c r="C147" s="270"/>
      <c r="D147" s="26"/>
      <c r="E147" s="106"/>
    </row>
    <row r="148" spans="1:5" x14ac:dyDescent="0.15">
      <c r="A148" s="354"/>
      <c r="B148" s="45"/>
      <c r="C148" s="270"/>
      <c r="D148" s="26"/>
      <c r="E148" s="106"/>
    </row>
    <row r="149" spans="1:5" x14ac:dyDescent="0.15">
      <c r="A149" s="354"/>
      <c r="B149" s="45"/>
      <c r="C149" s="270"/>
      <c r="D149" s="26"/>
      <c r="E149" s="106"/>
    </row>
    <row r="150" spans="1:5" x14ac:dyDescent="0.15">
      <c r="A150" s="354"/>
      <c r="B150" s="45"/>
      <c r="C150" s="270"/>
      <c r="D150" s="26"/>
      <c r="E150" s="106"/>
    </row>
    <row r="151" spans="1:5" x14ac:dyDescent="0.15">
      <c r="A151" s="355"/>
      <c r="B151" s="45"/>
      <c r="C151" s="359"/>
      <c r="D151" s="26"/>
      <c r="E151" s="106"/>
    </row>
    <row r="152" spans="1:5" x14ac:dyDescent="0.15">
      <c r="A152" s="355"/>
      <c r="B152" s="45"/>
      <c r="C152" s="359"/>
      <c r="D152" s="26"/>
      <c r="E152" s="106"/>
    </row>
    <row r="153" spans="1:5" x14ac:dyDescent="0.15">
      <c r="A153" s="355"/>
      <c r="B153" s="45"/>
      <c r="C153" s="359"/>
      <c r="D153" s="26"/>
      <c r="E153" s="106"/>
    </row>
    <row r="154" spans="1:5" ht="14" thickBot="1" x14ac:dyDescent="0.2">
      <c r="A154" s="106"/>
      <c r="B154" s="106"/>
      <c r="C154" s="106"/>
      <c r="D154" s="106"/>
      <c r="E154" s="106"/>
    </row>
    <row r="155" spans="1:5" ht="14" thickBot="1" x14ac:dyDescent="0.2">
      <c r="A155" s="171" t="s">
        <v>175</v>
      </c>
      <c r="B155" s="171">
        <v>4</v>
      </c>
      <c r="C155" s="79"/>
      <c r="D155" s="106"/>
      <c r="E155" s="106"/>
    </row>
    <row r="156" spans="1:5" ht="14" thickBot="1" x14ac:dyDescent="0.2">
      <c r="A156" s="668" t="s">
        <v>514</v>
      </c>
      <c r="B156" s="165"/>
      <c r="C156" s="106"/>
      <c r="D156" s="106"/>
      <c r="E156" s="106"/>
    </row>
    <row r="157" spans="1:5" ht="15" thickBot="1" x14ac:dyDescent="0.2">
      <c r="A157" s="106"/>
      <c r="B157" s="106"/>
      <c r="C157" s="639" t="s">
        <v>411</v>
      </c>
      <c r="D157" s="643">
        <f>SUM(D140:D153)</f>
        <v>0</v>
      </c>
      <c r="E157" s="106"/>
    </row>
    <row r="158" spans="1:5" x14ac:dyDescent="0.15">
      <c r="A158" s="128"/>
      <c r="B158" s="90"/>
      <c r="C158" s="90"/>
      <c r="D158" s="90"/>
      <c r="E158" s="90"/>
    </row>
    <row r="159" spans="1:5" ht="14" thickBot="1" x14ac:dyDescent="0.2">
      <c r="A159" s="100"/>
      <c r="B159" s="100"/>
      <c r="C159" s="100"/>
      <c r="D159" s="100"/>
      <c r="E159" s="100"/>
    </row>
    <row r="160" spans="1:5" x14ac:dyDescent="0.15">
      <c r="A160" s="164"/>
      <c r="B160" s="106"/>
      <c r="C160" s="106"/>
      <c r="D160" s="106"/>
      <c r="E160" s="90"/>
    </row>
    <row r="161" spans="1:6" x14ac:dyDescent="0.15">
      <c r="A161" s="99"/>
      <c r="B161" s="106"/>
      <c r="C161" s="106"/>
      <c r="D161" s="106"/>
      <c r="E161" s="90"/>
    </row>
    <row r="162" spans="1:6" x14ac:dyDescent="0.15">
      <c r="A162" s="90"/>
      <c r="B162" s="90"/>
      <c r="C162" s="90"/>
      <c r="D162" s="90"/>
      <c r="E162" s="90"/>
    </row>
    <row r="163" spans="1:6" ht="14" thickBot="1" x14ac:dyDescent="0.2">
      <c r="A163" s="90"/>
      <c r="B163" s="90"/>
      <c r="C163" s="90"/>
      <c r="D163" s="90"/>
      <c r="E163" s="90"/>
    </row>
    <row r="164" spans="1:6" ht="14" thickBot="1" x14ac:dyDescent="0.2">
      <c r="A164" s="81" t="s">
        <v>414</v>
      </c>
      <c r="B164" s="85"/>
      <c r="C164" s="85"/>
      <c r="D164" s="85"/>
      <c r="E164" s="86"/>
    </row>
    <row r="165" spans="1:6" ht="24" customHeight="1" x14ac:dyDescent="0.15">
      <c r="A165" s="778" t="s">
        <v>249</v>
      </c>
      <c r="B165" s="779"/>
      <c r="C165" s="779"/>
      <c r="D165" s="515" t="s">
        <v>12</v>
      </c>
      <c r="E165" s="90"/>
    </row>
    <row r="166" spans="1:6" ht="24" customHeight="1" x14ac:dyDescent="0.15">
      <c r="A166" s="781"/>
      <c r="B166" s="765"/>
      <c r="C166" s="765"/>
      <c r="D166" s="502"/>
      <c r="E166" s="90"/>
    </row>
    <row r="167" spans="1:6" ht="19.5" customHeight="1" x14ac:dyDescent="0.15">
      <c r="A167" s="780"/>
      <c r="B167" s="766"/>
      <c r="C167" s="766"/>
      <c r="D167" s="502"/>
      <c r="E167" s="90"/>
    </row>
    <row r="168" spans="1:6" ht="17.25" customHeight="1" thickBot="1" x14ac:dyDescent="0.2">
      <c r="A168" s="522" t="s">
        <v>346</v>
      </c>
      <c r="B168" s="90"/>
      <c r="C168" s="73"/>
      <c r="D168" s="73"/>
      <c r="E168" s="90"/>
    </row>
    <row r="169" spans="1:6" ht="18" customHeight="1" thickBot="1" x14ac:dyDescent="0.2">
      <c r="A169" s="90"/>
      <c r="B169" s="90"/>
      <c r="C169" s="639" t="s">
        <v>294</v>
      </c>
      <c r="D169" s="643">
        <f>SUM(D165:D167)</f>
        <v>0</v>
      </c>
      <c r="E169" s="90"/>
    </row>
    <row r="170" spans="1:6" x14ac:dyDescent="0.15">
      <c r="A170" s="90"/>
      <c r="B170" s="90"/>
      <c r="C170" s="90"/>
      <c r="D170" s="90"/>
      <c r="E170" s="90"/>
    </row>
    <row r="171" spans="1:6" x14ac:dyDescent="0.15">
      <c r="A171" s="90"/>
      <c r="B171" s="90"/>
      <c r="C171" s="90"/>
      <c r="D171" s="90"/>
      <c r="E171" s="90"/>
    </row>
    <row r="172" spans="1:6" ht="3" customHeight="1" thickBot="1" x14ac:dyDescent="0.2">
      <c r="A172" s="90"/>
      <c r="B172" s="90"/>
      <c r="C172" s="90"/>
      <c r="D172" s="90"/>
      <c r="E172" s="90"/>
    </row>
    <row r="173" spans="1:6" ht="14" hidden="1" thickBot="1" x14ac:dyDescent="0.2">
      <c r="A173" s="90"/>
      <c r="B173" s="90"/>
      <c r="C173" s="90"/>
      <c r="D173" s="90"/>
      <c r="E173" s="90"/>
    </row>
    <row r="174" spans="1:6" ht="14" hidden="1" thickBot="1" x14ac:dyDescent="0.2">
      <c r="A174" s="90"/>
      <c r="B174" s="90"/>
      <c r="C174" s="90"/>
      <c r="D174" s="90"/>
      <c r="E174" s="90"/>
    </row>
    <row r="175" spans="1:6" ht="21" customHeight="1" thickBot="1" x14ac:dyDescent="0.25">
      <c r="A175" s="771" t="s">
        <v>295</v>
      </c>
      <c r="B175" s="772"/>
      <c r="C175" s="773"/>
      <c r="D175" s="274">
        <f>SUM(D169,D157,D135,D93,D114,D80,D65,D49,D22)</f>
        <v>0</v>
      </c>
      <c r="E175" s="90"/>
    </row>
    <row r="176" spans="1:6" s="469" customFormat="1" ht="21" customHeight="1" thickBot="1" x14ac:dyDescent="0.25">
      <c r="A176" s="561"/>
      <c r="B176" s="562"/>
      <c r="C176" s="562"/>
      <c r="D176" s="563"/>
      <c r="E176" s="335"/>
      <c r="F176" s="468"/>
    </row>
    <row r="177" spans="1:13" ht="24.75" customHeight="1" thickBot="1" x14ac:dyDescent="0.3">
      <c r="A177" s="476" t="s">
        <v>296</v>
      </c>
      <c r="B177" s="477"/>
      <c r="C177" s="477"/>
      <c r="D177" s="477"/>
      <c r="E177" s="478"/>
    </row>
    <row r="178" spans="1:13" ht="14" thickBot="1" x14ac:dyDescent="0.2">
      <c r="A178" s="81" t="s">
        <v>453</v>
      </c>
      <c r="B178" s="85"/>
      <c r="C178" s="85"/>
      <c r="D178" s="85"/>
      <c r="E178" s="86"/>
      <c r="F178" s="580"/>
    </row>
    <row r="179" spans="1:13" ht="24" customHeight="1" x14ac:dyDescent="0.2">
      <c r="A179" s="275" t="s">
        <v>27</v>
      </c>
      <c r="B179" s="60"/>
      <c r="C179" s="60"/>
      <c r="D179" s="60"/>
      <c r="E179" s="60"/>
    </row>
    <row r="180" spans="1:13" x14ac:dyDescent="0.15">
      <c r="A180" s="73"/>
      <c r="B180" s="68" t="s">
        <v>28</v>
      </c>
      <c r="C180" s="68" t="s">
        <v>29</v>
      </c>
      <c r="D180" s="179" t="s">
        <v>31</v>
      </c>
      <c r="E180" s="67"/>
    </row>
    <row r="181" spans="1:13" ht="13" customHeight="1" x14ac:dyDescent="0.15">
      <c r="A181" s="774" t="s">
        <v>454</v>
      </c>
      <c r="B181" s="669"/>
      <c r="C181" s="670"/>
      <c r="D181" s="651"/>
      <c r="E181" s="67" t="s">
        <v>531</v>
      </c>
      <c r="F181" s="84"/>
    </row>
    <row r="182" spans="1:13" ht="16" x14ac:dyDescent="0.15">
      <c r="A182" s="775"/>
      <c r="B182" s="158"/>
      <c r="C182" s="158">
        <f>IF((C181="PI/MPI"),100%,IF((C181="Co-I"),50%,0))</f>
        <v>0</v>
      </c>
      <c r="D182" s="652">
        <f>B182*C182</f>
        <v>0</v>
      </c>
      <c r="E182" s="67"/>
      <c r="F182" s="84"/>
    </row>
    <row r="183" spans="1:13" ht="13" customHeight="1" x14ac:dyDescent="0.15">
      <c r="A183" s="180"/>
      <c r="B183" s="155"/>
      <c r="C183" s="155" t="s">
        <v>47</v>
      </c>
      <c r="D183" s="155" t="s">
        <v>3</v>
      </c>
      <c r="E183" s="67"/>
      <c r="F183" s="84"/>
    </row>
    <row r="184" spans="1:13" x14ac:dyDescent="0.15">
      <c r="A184" s="576" t="s">
        <v>398</v>
      </c>
      <c r="B184" s="51">
        <v>0</v>
      </c>
      <c r="C184" s="584">
        <v>4.0000000000000002E-4</v>
      </c>
      <c r="D184" s="585">
        <f>SUM(B184*C184)</f>
        <v>0</v>
      </c>
      <c r="E184" s="67"/>
      <c r="F184" s="84"/>
    </row>
    <row r="185" spans="1:13" x14ac:dyDescent="0.15">
      <c r="A185" s="188" t="s">
        <v>95</v>
      </c>
      <c r="B185" s="51">
        <v>0</v>
      </c>
      <c r="C185" s="158">
        <v>4.0000000000000002E-4</v>
      </c>
      <c r="D185" s="170">
        <f>(B185*C185)</f>
        <v>0</v>
      </c>
      <c r="E185" s="67"/>
      <c r="F185" s="469"/>
      <c r="G185" s="469"/>
      <c r="H185" s="469"/>
      <c r="I185" s="469"/>
      <c r="J185" s="469"/>
      <c r="K185" s="469"/>
      <c r="L185" s="469"/>
      <c r="M185" s="469"/>
    </row>
    <row r="186" spans="1:13" x14ac:dyDescent="0.15">
      <c r="A186" s="335"/>
      <c r="B186" s="335"/>
      <c r="C186" s="335"/>
      <c r="D186" s="335"/>
      <c r="E186" s="67"/>
      <c r="F186" s="586"/>
      <c r="G186" s="469"/>
      <c r="H186" s="469"/>
      <c r="I186" s="469"/>
      <c r="J186" s="469"/>
      <c r="K186" s="469"/>
      <c r="L186" s="469"/>
      <c r="M186" s="469"/>
    </row>
    <row r="187" spans="1:13" ht="13" customHeight="1" x14ac:dyDescent="0.15">
      <c r="A187" s="106"/>
      <c r="B187" s="182" t="s">
        <v>59</v>
      </c>
      <c r="C187" s="183"/>
      <c r="D187" s="361">
        <f>SUM(D182,D184:D185)</f>
        <v>0</v>
      </c>
      <c r="E187" s="67"/>
      <c r="F187" s="84"/>
    </row>
    <row r="188" spans="1:13" x14ac:dyDescent="0.15">
      <c r="A188" s="106"/>
      <c r="B188" s="106"/>
      <c r="C188" s="106"/>
      <c r="D188" s="106"/>
      <c r="E188" s="67"/>
      <c r="F188" s="84"/>
    </row>
    <row r="189" spans="1:13" x14ac:dyDescent="0.15">
      <c r="A189" s="185"/>
      <c r="B189" s="155"/>
      <c r="C189" s="185"/>
      <c r="D189" s="106"/>
      <c r="E189" s="67"/>
      <c r="F189" s="84"/>
    </row>
    <row r="190" spans="1:13" ht="15" customHeight="1" x14ac:dyDescent="0.15">
      <c r="A190" s="185"/>
      <c r="B190" s="742" t="s">
        <v>60</v>
      </c>
      <c r="C190" s="743"/>
      <c r="D190" s="184">
        <f>SUM(D187)</f>
        <v>0</v>
      </c>
      <c r="E190" s="67"/>
      <c r="F190" s="84"/>
    </row>
    <row r="191" spans="1:13" x14ac:dyDescent="0.15">
      <c r="A191" s="180"/>
      <c r="B191" s="186"/>
      <c r="C191" s="187"/>
      <c r="D191" s="181"/>
      <c r="E191" s="67"/>
      <c r="F191" s="84"/>
    </row>
    <row r="192" spans="1:13" ht="14" thickBot="1" x14ac:dyDescent="0.2">
      <c r="A192" s="482" t="s">
        <v>399</v>
      </c>
      <c r="B192" s="189"/>
      <c r="C192" s="70"/>
      <c r="D192" s="71"/>
      <c r="E192" s="67"/>
      <c r="F192" s="84"/>
    </row>
    <row r="193" spans="1:13" ht="18" customHeight="1" thickBot="1" x14ac:dyDescent="0.2">
      <c r="A193" s="67"/>
      <c r="B193" s="67"/>
      <c r="C193" s="190" t="s">
        <v>49</v>
      </c>
      <c r="D193" s="278">
        <f>SUM(D190)</f>
        <v>0</v>
      </c>
      <c r="E193" s="67"/>
      <c r="F193" s="84"/>
    </row>
    <row r="194" spans="1:13" ht="13" customHeight="1" x14ac:dyDescent="0.15">
      <c r="A194" s="106"/>
      <c r="B194" s="106"/>
      <c r="C194" s="106"/>
      <c r="D194" s="106"/>
      <c r="E194" s="67"/>
      <c r="F194" s="84"/>
    </row>
    <row r="196" spans="1:13" ht="14" thickBot="1" x14ac:dyDescent="0.2"/>
    <row r="197" spans="1:13" ht="28" customHeight="1" x14ac:dyDescent="0.2">
      <c r="A197" s="280" t="s">
        <v>30</v>
      </c>
      <c r="B197" s="281"/>
      <c r="C197" s="281"/>
      <c r="D197" s="281"/>
      <c r="E197" s="60"/>
    </row>
    <row r="198" spans="1:13" x14ac:dyDescent="0.15">
      <c r="A198" s="73"/>
      <c r="B198" s="68" t="s">
        <v>28</v>
      </c>
      <c r="C198" s="68" t="s">
        <v>29</v>
      </c>
      <c r="D198" s="179" t="s">
        <v>31</v>
      </c>
      <c r="E198" s="67"/>
    </row>
    <row r="199" spans="1:13" ht="13" customHeight="1" x14ac:dyDescent="0.15">
      <c r="A199" s="774" t="s">
        <v>454</v>
      </c>
      <c r="B199" s="669"/>
      <c r="C199" s="670"/>
      <c r="D199" s="651"/>
      <c r="E199" s="67" t="s">
        <v>531</v>
      </c>
      <c r="F199" s="84"/>
    </row>
    <row r="200" spans="1:13" ht="16" x14ac:dyDescent="0.15">
      <c r="A200" s="775"/>
      <c r="B200" s="158"/>
      <c r="C200" s="158">
        <f>IF((C199="PI/MPI"),100%,IF((C199="Co-I"),50%,0))</f>
        <v>0</v>
      </c>
      <c r="D200" s="652">
        <f>B200*C200</f>
        <v>0</v>
      </c>
      <c r="E200" s="67"/>
      <c r="F200" s="84"/>
    </row>
    <row r="201" spans="1:13" ht="13" customHeight="1" x14ac:dyDescent="0.15">
      <c r="A201" s="180"/>
      <c r="B201" s="155"/>
      <c r="C201" s="155" t="s">
        <v>47</v>
      </c>
      <c r="D201" s="155" t="s">
        <v>3</v>
      </c>
      <c r="E201" s="67"/>
      <c r="F201" s="84"/>
    </row>
    <row r="202" spans="1:13" x14ac:dyDescent="0.15">
      <c r="A202" s="576" t="s">
        <v>398</v>
      </c>
      <c r="B202" s="51">
        <v>0</v>
      </c>
      <c r="C202" s="584">
        <v>4.0000000000000002E-4</v>
      </c>
      <c r="D202" s="585">
        <f>SUM(B202*C202)</f>
        <v>0</v>
      </c>
      <c r="E202" s="67"/>
      <c r="F202" s="84"/>
    </row>
    <row r="203" spans="1:13" x14ac:dyDescent="0.15">
      <c r="A203" s="188" t="s">
        <v>95</v>
      </c>
      <c r="B203" s="51">
        <v>0</v>
      </c>
      <c r="C203" s="158">
        <v>4.0000000000000002E-4</v>
      </c>
      <c r="D203" s="170">
        <f>(B203*C203)</f>
        <v>0</v>
      </c>
      <c r="E203" s="67"/>
      <c r="F203" s="469"/>
      <c r="G203" s="469"/>
      <c r="H203" s="469"/>
      <c r="I203" s="469"/>
      <c r="J203" s="469"/>
      <c r="K203" s="469"/>
      <c r="L203" s="469"/>
      <c r="M203" s="469"/>
    </row>
    <row r="204" spans="1:13" x14ac:dyDescent="0.15">
      <c r="A204" s="335"/>
      <c r="B204" s="335"/>
      <c r="C204" s="335"/>
      <c r="D204" s="335"/>
      <c r="E204" s="67"/>
      <c r="F204" s="548"/>
      <c r="G204" s="469"/>
      <c r="H204" s="469"/>
      <c r="I204" s="469"/>
      <c r="J204" s="469"/>
      <c r="K204" s="469"/>
      <c r="L204" s="469"/>
      <c r="M204" s="469"/>
    </row>
    <row r="205" spans="1:13" ht="11" customHeight="1" x14ac:dyDescent="0.15">
      <c r="A205" s="106"/>
      <c r="B205" s="182" t="s">
        <v>59</v>
      </c>
      <c r="C205" s="183"/>
      <c r="D205" s="361">
        <f>SUM(D200,D202:D203)</f>
        <v>0</v>
      </c>
      <c r="E205" s="67"/>
      <c r="F205" s="84"/>
    </row>
    <row r="206" spans="1:13" x14ac:dyDescent="0.15">
      <c r="A206" s="106"/>
      <c r="B206" s="106"/>
      <c r="C206" s="106"/>
      <c r="D206" s="106"/>
      <c r="E206" s="67"/>
      <c r="F206" s="84"/>
    </row>
    <row r="207" spans="1:13" x14ac:dyDescent="0.15">
      <c r="A207" s="185"/>
      <c r="B207" s="155"/>
      <c r="C207" s="185"/>
      <c r="D207" s="106"/>
      <c r="E207" s="67"/>
      <c r="F207" s="84"/>
    </row>
    <row r="208" spans="1:13" ht="18" customHeight="1" x14ac:dyDescent="0.15">
      <c r="A208" s="185"/>
      <c r="B208" s="742" t="s">
        <v>60</v>
      </c>
      <c r="C208" s="743"/>
      <c r="D208" s="184">
        <f>SUM(D205)</f>
        <v>0</v>
      </c>
      <c r="E208" s="67"/>
      <c r="F208" s="84"/>
    </row>
    <row r="209" spans="1:13" x14ac:dyDescent="0.15">
      <c r="A209" s="180"/>
      <c r="B209" s="186"/>
      <c r="C209" s="187"/>
      <c r="D209" s="181"/>
      <c r="E209" s="67"/>
      <c r="F209" s="84"/>
    </row>
    <row r="210" spans="1:13" ht="14" thickBot="1" x14ac:dyDescent="0.2">
      <c r="A210" s="482" t="s">
        <v>399</v>
      </c>
      <c r="B210" s="189"/>
      <c r="C210" s="70"/>
      <c r="D210" s="71"/>
      <c r="E210" s="67"/>
      <c r="F210" s="84"/>
    </row>
    <row r="211" spans="1:13" ht="18" customHeight="1" thickBot="1" x14ac:dyDescent="0.2">
      <c r="A211" s="67"/>
      <c r="B211" s="67"/>
      <c r="C211" s="190" t="s">
        <v>50</v>
      </c>
      <c r="D211" s="278">
        <f>SUM(D208)</f>
        <v>0</v>
      </c>
      <c r="E211" s="67"/>
      <c r="F211" s="84"/>
    </row>
    <row r="212" spans="1:13" ht="13" customHeight="1" x14ac:dyDescent="0.15">
      <c r="A212" s="106"/>
      <c r="B212" s="106"/>
      <c r="C212" s="106"/>
      <c r="D212" s="106"/>
      <c r="E212" s="67"/>
      <c r="F212" s="84"/>
    </row>
    <row r="213" spans="1:13" x14ac:dyDescent="0.15">
      <c r="A213" s="180"/>
      <c r="B213" s="186"/>
      <c r="C213" s="187"/>
      <c r="D213" s="181"/>
      <c r="E213" s="67"/>
      <c r="F213" s="84"/>
    </row>
    <row r="214" spans="1:13" s="79" customFormat="1" ht="14.25" customHeight="1" x14ac:dyDescent="0.15">
      <c r="A214" s="192"/>
      <c r="B214" s="193"/>
      <c r="C214" s="194"/>
      <c r="D214" s="195"/>
      <c r="E214" s="67"/>
    </row>
    <row r="215" spans="1:13" ht="17.25" customHeight="1" thickBot="1" x14ac:dyDescent="0.2">
      <c r="A215" s="207"/>
      <c r="B215" s="207"/>
      <c r="C215" s="207"/>
      <c r="D215" s="207"/>
      <c r="E215" s="279"/>
    </row>
    <row r="216" spans="1:13" ht="19" customHeight="1" x14ac:dyDescent="0.2">
      <c r="A216" s="280" t="s">
        <v>61</v>
      </c>
      <c r="B216" s="281"/>
      <c r="C216" s="281"/>
      <c r="D216" s="281"/>
      <c r="E216" s="60"/>
    </row>
    <row r="217" spans="1:13" ht="20.25" customHeight="1" x14ac:dyDescent="0.15">
      <c r="A217" s="191"/>
      <c r="B217" s="191" t="s">
        <v>28</v>
      </c>
      <c r="C217" s="191" t="s">
        <v>29</v>
      </c>
      <c r="D217" s="282" t="s">
        <v>31</v>
      </c>
      <c r="E217" s="67"/>
    </row>
    <row r="218" spans="1:13" ht="13" customHeight="1" x14ac:dyDescent="0.15">
      <c r="A218" s="789" t="s">
        <v>454</v>
      </c>
      <c r="B218" s="669"/>
      <c r="C218" s="670"/>
      <c r="D218" s="671"/>
      <c r="E218" s="67" t="s">
        <v>531</v>
      </c>
      <c r="F218" s="84"/>
    </row>
    <row r="219" spans="1:13" ht="16" x14ac:dyDescent="0.15">
      <c r="A219" s="790"/>
      <c r="B219" s="672"/>
      <c r="C219" s="672">
        <v>0</v>
      </c>
      <c r="D219" s="652">
        <v>0</v>
      </c>
      <c r="E219" s="67"/>
      <c r="F219" s="84"/>
    </row>
    <row r="220" spans="1:13" ht="14" customHeight="1" x14ac:dyDescent="0.15">
      <c r="A220" s="673"/>
      <c r="B220" s="674"/>
      <c r="C220" s="674" t="s">
        <v>47</v>
      </c>
      <c r="D220" s="674" t="s">
        <v>3</v>
      </c>
      <c r="E220" s="67"/>
      <c r="F220" s="469"/>
      <c r="G220" s="469"/>
    </row>
    <row r="221" spans="1:13" x14ac:dyDescent="0.15">
      <c r="A221" s="675" t="s">
        <v>398</v>
      </c>
      <c r="B221" s="676">
        <v>0</v>
      </c>
      <c r="C221" s="677">
        <v>4.0000000000000002E-4</v>
      </c>
      <c r="D221" s="678">
        <v>0</v>
      </c>
      <c r="E221" s="67"/>
      <c r="F221" s="548"/>
      <c r="G221" s="469"/>
      <c r="H221" s="469"/>
      <c r="I221" s="469"/>
      <c r="J221" s="469"/>
      <c r="K221" s="469"/>
      <c r="L221" s="469"/>
      <c r="M221" s="469"/>
    </row>
    <row r="222" spans="1:13" ht="11" customHeight="1" x14ac:dyDescent="0.15">
      <c r="A222" s="679" t="s">
        <v>95</v>
      </c>
      <c r="B222" s="680">
        <v>0</v>
      </c>
      <c r="C222" s="672">
        <v>4.0000000000000002E-4</v>
      </c>
      <c r="D222" s="681">
        <v>0</v>
      </c>
      <c r="E222" s="67"/>
      <c r="F222" s="84"/>
    </row>
    <row r="223" spans="1:13" x14ac:dyDescent="0.15">
      <c r="A223" s="566"/>
      <c r="B223" s="566"/>
      <c r="C223" s="566"/>
      <c r="D223" s="566"/>
      <c r="E223" s="67"/>
      <c r="F223" s="84"/>
    </row>
    <row r="224" spans="1:13" x14ac:dyDescent="0.15">
      <c r="A224" s="682"/>
      <c r="B224" s="683" t="s">
        <v>59</v>
      </c>
      <c r="C224" s="684"/>
      <c r="D224" s="685">
        <v>0</v>
      </c>
      <c r="E224" s="67"/>
      <c r="F224" s="84"/>
    </row>
    <row r="225" spans="1:6" ht="3.75" customHeight="1" x14ac:dyDescent="0.15">
      <c r="A225" s="682"/>
      <c r="B225" s="682"/>
      <c r="C225" s="682"/>
      <c r="D225" s="682"/>
      <c r="E225" s="67"/>
      <c r="F225" s="84"/>
    </row>
    <row r="226" spans="1:6" x14ac:dyDescent="0.15">
      <c r="A226" s="686"/>
      <c r="B226" s="674"/>
      <c r="C226" s="686"/>
      <c r="D226" s="682"/>
      <c r="E226" s="67"/>
      <c r="F226" s="84"/>
    </row>
    <row r="227" spans="1:6" x14ac:dyDescent="0.15">
      <c r="A227" s="686"/>
      <c r="B227" s="787" t="s">
        <v>60</v>
      </c>
      <c r="C227" s="788"/>
      <c r="D227" s="687">
        <v>0</v>
      </c>
      <c r="E227" s="67"/>
      <c r="F227" s="84"/>
    </row>
    <row r="228" spans="1:6" ht="18" customHeight="1" x14ac:dyDescent="0.15">
      <c r="A228" s="673"/>
      <c r="B228" s="688"/>
      <c r="C228" s="689"/>
      <c r="D228" s="690"/>
      <c r="E228" s="67"/>
      <c r="F228" s="84"/>
    </row>
    <row r="229" spans="1:6" ht="13" customHeight="1" thickBot="1" x14ac:dyDescent="0.2">
      <c r="A229" s="682" t="s">
        <v>399</v>
      </c>
      <c r="B229" s="691"/>
      <c r="C229" s="674"/>
      <c r="D229" s="692"/>
      <c r="E229" s="67"/>
      <c r="F229" s="84"/>
    </row>
    <row r="230" spans="1:6" ht="14" thickBot="1" x14ac:dyDescent="0.2">
      <c r="A230" s="714"/>
      <c r="B230" s="714"/>
      <c r="C230" s="693" t="s">
        <v>506</v>
      </c>
      <c r="D230" s="694">
        <v>0</v>
      </c>
      <c r="E230" s="67"/>
      <c r="F230" s="84"/>
    </row>
    <row r="231" spans="1:6" s="824" customFormat="1" ht="14" thickBot="1" x14ac:dyDescent="0.2">
      <c r="A231" s="821"/>
      <c r="B231" s="822" t="s">
        <v>528</v>
      </c>
      <c r="C231" s="822" t="s">
        <v>529</v>
      </c>
      <c r="D231" s="822" t="s">
        <v>530</v>
      </c>
      <c r="E231" s="823"/>
    </row>
    <row r="232" spans="1:6" s="824" customFormat="1" ht="13.5" customHeight="1" x14ac:dyDescent="0.15">
      <c r="A232" s="825" t="s">
        <v>525</v>
      </c>
      <c r="B232" s="826" t="s">
        <v>526</v>
      </c>
      <c r="C232" s="827"/>
      <c r="D232" s="828">
        <f>10*C232</f>
        <v>0</v>
      </c>
      <c r="E232" s="829"/>
      <c r="F232" s="829"/>
    </row>
    <row r="233" spans="1:6" s="824" customFormat="1" ht="13.5" customHeight="1" x14ac:dyDescent="0.15">
      <c r="A233" s="830"/>
      <c r="B233" s="826" t="s">
        <v>527</v>
      </c>
      <c r="C233" s="827"/>
      <c r="D233" s="828">
        <f>10*C233</f>
        <v>0</v>
      </c>
      <c r="E233" s="829"/>
      <c r="F233" s="829"/>
    </row>
    <row r="234" spans="1:6" ht="17.25" customHeight="1" thickBot="1" x14ac:dyDescent="0.2">
      <c r="A234" s="73"/>
      <c r="B234" s="73"/>
      <c r="C234" s="283"/>
      <c r="D234" s="284"/>
      <c r="E234" s="67"/>
    </row>
    <row r="235" spans="1:6" ht="17.25" customHeight="1" thickBot="1" x14ac:dyDescent="0.2">
      <c r="A235" s="73"/>
      <c r="B235" s="769" t="s">
        <v>31</v>
      </c>
      <c r="C235" s="770"/>
      <c r="D235" s="197"/>
      <c r="E235" s="67"/>
      <c r="F235" s="84"/>
    </row>
    <row r="236" spans="1:6" x14ac:dyDescent="0.15">
      <c r="A236" s="657" t="s">
        <v>32</v>
      </c>
      <c r="B236" s="661" t="s">
        <v>396</v>
      </c>
      <c r="C236" s="199" t="s">
        <v>397</v>
      </c>
      <c r="D236" s="200"/>
      <c r="E236" s="73"/>
      <c r="F236" s="84"/>
    </row>
    <row r="237" spans="1:6" x14ac:dyDescent="0.15">
      <c r="A237" s="658" t="s">
        <v>33</v>
      </c>
      <c r="B237" s="662">
        <v>60</v>
      </c>
      <c r="C237" s="202">
        <v>30</v>
      </c>
      <c r="D237" s="203"/>
      <c r="E237" s="67"/>
      <c r="F237" s="84"/>
    </row>
    <row r="238" spans="1:6" x14ac:dyDescent="0.15">
      <c r="A238" s="659" t="s">
        <v>157</v>
      </c>
      <c r="B238" s="662">
        <v>40</v>
      </c>
      <c r="C238" s="202">
        <v>20</v>
      </c>
      <c r="D238" s="203"/>
      <c r="E238" s="67"/>
      <c r="F238" s="84"/>
    </row>
    <row r="239" spans="1:6" ht="14" thickBot="1" x14ac:dyDescent="0.2">
      <c r="A239" s="660" t="s">
        <v>156</v>
      </c>
      <c r="B239" s="663">
        <v>20</v>
      </c>
      <c r="C239" s="204">
        <v>10</v>
      </c>
      <c r="D239" s="205"/>
      <c r="E239" s="67"/>
      <c r="F239" s="84"/>
    </row>
    <row r="240" spans="1:6" x14ac:dyDescent="0.15">
      <c r="A240" s="206"/>
      <c r="B240" s="70"/>
      <c r="C240" s="70"/>
      <c r="D240" s="205"/>
      <c r="E240" s="67"/>
    </row>
    <row r="241" spans="1:5" x14ac:dyDescent="0.15">
      <c r="A241" s="482" t="s">
        <v>488</v>
      </c>
      <c r="B241" s="206"/>
      <c r="C241" s="73"/>
      <c r="D241" s="79"/>
      <c r="E241" s="67"/>
    </row>
    <row r="242" spans="1:5" x14ac:dyDescent="0.15">
      <c r="A242" s="482"/>
      <c r="B242" s="73"/>
      <c r="C242" s="73"/>
      <c r="D242" s="67"/>
      <c r="E242" s="67"/>
    </row>
    <row r="243" spans="1:5" ht="14" thickBot="1" x14ac:dyDescent="0.2">
      <c r="B243" s="79"/>
      <c r="C243" s="79"/>
      <c r="D243" s="67"/>
      <c r="E243" s="67"/>
    </row>
    <row r="244" spans="1:5" ht="15" thickBot="1" x14ac:dyDescent="0.2">
      <c r="A244" s="486"/>
      <c r="B244" s="487"/>
      <c r="C244" s="695" t="s">
        <v>297</v>
      </c>
      <c r="D244" s="640">
        <f>SUM(D193,D211,D230)</f>
        <v>0</v>
      </c>
      <c r="E244" s="67"/>
    </row>
    <row r="245" spans="1:5" ht="14" thickBot="1" x14ac:dyDescent="0.2">
      <c r="A245" s="67"/>
      <c r="B245" s="73"/>
      <c r="C245" s="79"/>
      <c r="D245" s="67"/>
      <c r="E245" s="67"/>
    </row>
    <row r="246" spans="1:5" ht="14" thickBot="1" x14ac:dyDescent="0.2">
      <c r="A246" s="81" t="s">
        <v>415</v>
      </c>
      <c r="B246" s="85"/>
      <c r="C246" s="85"/>
      <c r="D246" s="85"/>
      <c r="E246" s="86"/>
    </row>
    <row r="247" spans="1:5" x14ac:dyDescent="0.15">
      <c r="A247" s="178" t="s">
        <v>27</v>
      </c>
      <c r="B247" s="60"/>
      <c r="C247" s="60"/>
      <c r="D247" s="60"/>
      <c r="E247" s="60"/>
    </row>
    <row r="248" spans="1:5" x14ac:dyDescent="0.15">
      <c r="A248" s="73"/>
      <c r="B248" s="191" t="s">
        <v>28</v>
      </c>
      <c r="C248" s="191" t="s">
        <v>29</v>
      </c>
      <c r="D248" s="282" t="s">
        <v>31</v>
      </c>
      <c r="E248" s="67"/>
    </row>
    <row r="249" spans="1:5" ht="24" customHeight="1" x14ac:dyDescent="0.15">
      <c r="A249" s="54" t="s">
        <v>62</v>
      </c>
      <c r="B249" s="52"/>
      <c r="C249" s="53"/>
      <c r="D249"/>
      <c r="E249" s="67"/>
    </row>
    <row r="250" spans="1:5" ht="19" customHeight="1" x14ac:dyDescent="0.15">
      <c r="A250" s="206"/>
      <c r="B250" s="194"/>
      <c r="C250" s="194"/>
      <c r="D250" s="194"/>
      <c r="E250" s="67"/>
    </row>
    <row r="251" spans="1:5" ht="21" customHeight="1" x14ac:dyDescent="0.15">
      <c r="A251" s="206"/>
      <c r="C251" s="196" t="s">
        <v>48</v>
      </c>
      <c r="D251" s="56">
        <f>IF((C249="PI/MPI"),100%,IF((C249="Co-I"),50%,0))</f>
        <v>0</v>
      </c>
      <c r="E251" s="67"/>
    </row>
    <row r="252" spans="1:5" ht="14" thickBot="1" x14ac:dyDescent="0.2">
      <c r="A252" s="209"/>
      <c r="B252" s="73"/>
      <c r="C252" s="203"/>
      <c r="D252" s="73"/>
      <c r="E252" s="67"/>
    </row>
    <row r="253" spans="1:5" ht="14" thickBot="1" x14ac:dyDescent="0.2">
      <c r="A253" s="206"/>
      <c r="B253" s="67"/>
      <c r="C253" s="286" t="s">
        <v>5</v>
      </c>
      <c r="D253" s="564">
        <f>D251*D249</f>
        <v>0</v>
      </c>
      <c r="E253" s="67"/>
    </row>
    <row r="254" spans="1:5" ht="14" thickBot="1" x14ac:dyDescent="0.2">
      <c r="A254" s="206"/>
      <c r="B254" s="67"/>
      <c r="C254" s="121"/>
      <c r="D254" s="67"/>
      <c r="E254" s="67"/>
    </row>
    <row r="255" spans="1:5" x14ac:dyDescent="0.15">
      <c r="A255" s="178" t="s">
        <v>30</v>
      </c>
      <c r="B255" s="60"/>
      <c r="C255" s="60"/>
      <c r="D255" s="60"/>
      <c r="E255" s="60"/>
    </row>
    <row r="256" spans="1:5" x14ac:dyDescent="0.15">
      <c r="A256" s="73"/>
      <c r="B256" s="191" t="s">
        <v>28</v>
      </c>
      <c r="C256" s="191" t="s">
        <v>29</v>
      </c>
      <c r="D256" s="282" t="s">
        <v>31</v>
      </c>
      <c r="E256" s="67"/>
    </row>
    <row r="257" spans="1:5" ht="24" customHeight="1" x14ac:dyDescent="0.15">
      <c r="A257" s="696" t="s">
        <v>507</v>
      </c>
      <c r="B257" s="52"/>
      <c r="C257" s="53"/>
      <c r="D257" s="294"/>
      <c r="E257" s="67"/>
    </row>
    <row r="258" spans="1:5" ht="19" customHeight="1" x14ac:dyDescent="0.15">
      <c r="A258" s="206"/>
      <c r="B258" s="194"/>
      <c r="C258" s="194"/>
      <c r="D258" s="194"/>
      <c r="E258" s="67"/>
    </row>
    <row r="259" spans="1:5" ht="21" customHeight="1" x14ac:dyDescent="0.15">
      <c r="A259" s="206"/>
      <c r="C259" s="196" t="s">
        <v>48</v>
      </c>
      <c r="D259" s="56">
        <f>IF((C257="PI/MPI"),100%,IF((C257="Co-I"),50%,0))</f>
        <v>0</v>
      </c>
      <c r="E259" s="67"/>
    </row>
    <row r="260" spans="1:5" ht="14" thickBot="1" x14ac:dyDescent="0.2">
      <c r="A260" s="209"/>
      <c r="B260" s="73"/>
      <c r="C260" s="203"/>
      <c r="D260" s="73"/>
      <c r="E260" s="67"/>
    </row>
    <row r="261" spans="1:5" ht="14" thickBot="1" x14ac:dyDescent="0.2">
      <c r="A261" s="206"/>
      <c r="B261" s="67"/>
      <c r="C261" s="286" t="s">
        <v>5</v>
      </c>
      <c r="D261" s="564">
        <f>D259*D257</f>
        <v>0</v>
      </c>
      <c r="E261" s="67"/>
    </row>
    <row r="262" spans="1:5" x14ac:dyDescent="0.15">
      <c r="A262" s="206"/>
      <c r="B262" s="67"/>
      <c r="C262" s="121"/>
      <c r="D262" s="67"/>
      <c r="E262" s="67"/>
    </row>
    <row r="263" spans="1:5" ht="14" thickBot="1" x14ac:dyDescent="0.2">
      <c r="A263" s="285"/>
      <c r="B263" s="285"/>
      <c r="C263" s="287"/>
      <c r="D263" s="285"/>
      <c r="E263" s="67"/>
    </row>
    <row r="264" spans="1:5" x14ac:dyDescent="0.15">
      <c r="A264" s="178" t="s">
        <v>61</v>
      </c>
      <c r="B264" s="60"/>
      <c r="C264" s="60"/>
      <c r="D264" s="60"/>
      <c r="E264" s="60"/>
    </row>
    <row r="265" spans="1:5" x14ac:dyDescent="0.15">
      <c r="A265" s="73"/>
      <c r="B265" s="191" t="s">
        <v>28</v>
      </c>
      <c r="C265" s="191" t="s">
        <v>29</v>
      </c>
      <c r="D265" s="282" t="s">
        <v>31</v>
      </c>
      <c r="E265" s="67"/>
    </row>
    <row r="266" spans="1:5" ht="24" customHeight="1" x14ac:dyDescent="0.15">
      <c r="A266" s="696" t="s">
        <v>508</v>
      </c>
      <c r="B266" s="52"/>
      <c r="C266" s="53"/>
      <c r="D266"/>
      <c r="E266" s="67"/>
    </row>
    <row r="267" spans="1:5" ht="19" customHeight="1" x14ac:dyDescent="0.15">
      <c r="A267" s="206"/>
      <c r="B267" s="194"/>
      <c r="C267" s="194"/>
      <c r="D267" s="194"/>
      <c r="E267" s="67"/>
    </row>
    <row r="268" spans="1:5" ht="21" customHeight="1" x14ac:dyDescent="0.15">
      <c r="A268" s="206"/>
      <c r="C268" s="196" t="s">
        <v>48</v>
      </c>
      <c r="D268" s="56">
        <f>IF((C266="PI/MPI"),100%,IF((C266="Co-I"),50%,0))</f>
        <v>0</v>
      </c>
      <c r="E268" s="67"/>
    </row>
    <row r="269" spans="1:5" ht="14" thickBot="1" x14ac:dyDescent="0.2">
      <c r="A269" s="209"/>
      <c r="B269" s="73"/>
      <c r="C269" s="203"/>
      <c r="D269" s="73"/>
      <c r="E269" s="67"/>
    </row>
    <row r="270" spans="1:5" ht="14" thickBot="1" x14ac:dyDescent="0.2">
      <c r="A270" s="206"/>
      <c r="B270" s="67"/>
      <c r="C270" s="286" t="s">
        <v>5</v>
      </c>
      <c r="D270" s="564">
        <f>D268*D266</f>
        <v>0</v>
      </c>
      <c r="E270" s="67"/>
    </row>
    <row r="271" spans="1:5" x14ac:dyDescent="0.15">
      <c r="A271" s="206"/>
      <c r="B271" s="67"/>
      <c r="C271" s="121"/>
      <c r="D271" s="67"/>
      <c r="E271" s="67"/>
    </row>
    <row r="272" spans="1:5" ht="14" thickBot="1" x14ac:dyDescent="0.2">
      <c r="A272" s="285"/>
      <c r="B272" s="285"/>
      <c r="C272" s="287"/>
      <c r="D272" s="285"/>
      <c r="E272" s="67"/>
    </row>
    <row r="273" spans="1:5" x14ac:dyDescent="0.15">
      <c r="A273" s="178" t="s">
        <v>168</v>
      </c>
      <c r="B273" s="60"/>
      <c r="C273" s="60"/>
      <c r="D273" s="60"/>
      <c r="E273" s="60"/>
    </row>
    <row r="274" spans="1:5" x14ac:dyDescent="0.15">
      <c r="A274" s="73"/>
      <c r="B274" s="191" t="s">
        <v>28</v>
      </c>
      <c r="C274" s="191" t="s">
        <v>29</v>
      </c>
      <c r="D274" s="282" t="s">
        <v>31</v>
      </c>
      <c r="E274" s="67"/>
    </row>
    <row r="275" spans="1:5" ht="24" customHeight="1" x14ac:dyDescent="0.15">
      <c r="A275" s="696" t="s">
        <v>509</v>
      </c>
      <c r="B275" s="52"/>
      <c r="C275" s="53"/>
      <c r="D275" s="294"/>
      <c r="E275" s="67"/>
    </row>
    <row r="276" spans="1:5" ht="19" customHeight="1" x14ac:dyDescent="0.15">
      <c r="A276" s="206"/>
      <c r="B276" s="194"/>
      <c r="C276" s="194"/>
      <c r="D276" s="194"/>
      <c r="E276" s="67"/>
    </row>
    <row r="277" spans="1:5" ht="21" customHeight="1" x14ac:dyDescent="0.15">
      <c r="A277" s="206"/>
      <c r="C277" s="196" t="s">
        <v>48</v>
      </c>
      <c r="D277" s="56">
        <f>IF((C275="PI/MPI"),100%,IF((C275="Co-I"),50%,0))</f>
        <v>0</v>
      </c>
      <c r="E277" s="67"/>
    </row>
    <row r="278" spans="1:5" ht="14" thickBot="1" x14ac:dyDescent="0.2">
      <c r="A278" s="209"/>
      <c r="B278" s="73"/>
      <c r="C278" s="203"/>
      <c r="D278" s="73"/>
      <c r="E278" s="67"/>
    </row>
    <row r="279" spans="1:5" ht="14" thickBot="1" x14ac:dyDescent="0.2">
      <c r="A279" s="206"/>
      <c r="B279" s="67"/>
      <c r="C279" s="286" t="s">
        <v>5</v>
      </c>
      <c r="D279" s="564">
        <f>D277*D275</f>
        <v>0</v>
      </c>
      <c r="E279" s="67"/>
    </row>
    <row r="280" spans="1:5" x14ac:dyDescent="0.15">
      <c r="A280" s="206"/>
      <c r="B280" s="67"/>
      <c r="C280" s="121"/>
      <c r="D280" s="67"/>
      <c r="E280" s="67"/>
    </row>
    <row r="281" spans="1:5" ht="14" thickBot="1" x14ac:dyDescent="0.2">
      <c r="A281" s="285"/>
      <c r="B281" s="285"/>
      <c r="C281" s="287"/>
      <c r="D281" s="285"/>
      <c r="E281" s="67"/>
    </row>
    <row r="282" spans="1:5" x14ac:dyDescent="0.15">
      <c r="A282" s="178" t="s">
        <v>169</v>
      </c>
      <c r="B282" s="60"/>
      <c r="C282" s="60"/>
      <c r="D282" s="60"/>
      <c r="E282" s="60"/>
    </row>
    <row r="283" spans="1:5" x14ac:dyDescent="0.15">
      <c r="A283" s="73"/>
      <c r="B283" s="191" t="s">
        <v>28</v>
      </c>
      <c r="C283" s="191" t="s">
        <v>29</v>
      </c>
      <c r="D283" s="282" t="s">
        <v>31</v>
      </c>
      <c r="E283" s="67"/>
    </row>
    <row r="284" spans="1:5" ht="24" customHeight="1" x14ac:dyDescent="0.15">
      <c r="A284" s="696" t="s">
        <v>510</v>
      </c>
      <c r="B284" s="52"/>
      <c r="C284" s="53"/>
      <c r="D284" s="294"/>
      <c r="E284" s="67"/>
    </row>
    <row r="285" spans="1:5" ht="19" customHeight="1" x14ac:dyDescent="0.15">
      <c r="A285" s="206"/>
      <c r="B285" s="194"/>
      <c r="C285" s="194"/>
      <c r="D285" s="194"/>
      <c r="E285" s="67"/>
    </row>
    <row r="286" spans="1:5" ht="21" customHeight="1" x14ac:dyDescent="0.15">
      <c r="A286" s="206"/>
      <c r="C286" s="196" t="s">
        <v>48</v>
      </c>
      <c r="D286" s="56">
        <f>IF((C284="PI/MPI"),100%,IF((C284="Co-I"),50%,0))</f>
        <v>0</v>
      </c>
      <c r="E286" s="67"/>
    </row>
    <row r="287" spans="1:5" ht="14" thickBot="1" x14ac:dyDescent="0.2">
      <c r="A287" s="209"/>
      <c r="B287" s="73"/>
      <c r="C287" s="203"/>
      <c r="D287" s="73"/>
      <c r="E287" s="67"/>
    </row>
    <row r="288" spans="1:5" ht="14" thickBot="1" x14ac:dyDescent="0.2">
      <c r="A288" s="206"/>
      <c r="B288" s="67"/>
      <c r="C288" s="286" t="s">
        <v>5</v>
      </c>
      <c r="D288" s="564">
        <f>D286*D284</f>
        <v>0</v>
      </c>
      <c r="E288" s="67"/>
    </row>
    <row r="289" spans="1:6" ht="14" thickBot="1" x14ac:dyDescent="0.2">
      <c r="A289" s="206"/>
      <c r="B289" s="67"/>
      <c r="C289" s="121"/>
      <c r="D289" s="67"/>
      <c r="E289" s="67"/>
    </row>
    <row r="290" spans="1:6" ht="14" thickBot="1" x14ac:dyDescent="0.2">
      <c r="A290" s="206"/>
      <c r="B290" s="67"/>
      <c r="C290" s="565"/>
      <c r="D290" s="277"/>
      <c r="E290" s="67"/>
    </row>
    <row r="291" spans="1:6" ht="17.25" customHeight="1" thickBot="1" x14ac:dyDescent="0.2">
      <c r="A291" s="73"/>
      <c r="B291" s="767" t="s">
        <v>31</v>
      </c>
      <c r="C291" s="768"/>
      <c r="D291" s="197"/>
      <c r="E291" s="67"/>
      <c r="F291" s="84"/>
    </row>
    <row r="292" spans="1:6" x14ac:dyDescent="0.15">
      <c r="A292" s="198" t="s">
        <v>32</v>
      </c>
      <c r="B292" s="199" t="s">
        <v>396</v>
      </c>
      <c r="C292" s="199" t="s">
        <v>397</v>
      </c>
      <c r="D292" s="200"/>
      <c r="E292" s="73"/>
      <c r="F292" s="84"/>
    </row>
    <row r="293" spans="1:6" x14ac:dyDescent="0.15">
      <c r="A293" s="201" t="s">
        <v>33</v>
      </c>
      <c r="B293" s="202">
        <v>20</v>
      </c>
      <c r="C293" s="202">
        <v>10</v>
      </c>
      <c r="D293" s="203"/>
      <c r="E293" s="67"/>
      <c r="F293" s="84"/>
    </row>
    <row r="294" spans="1:6" x14ac:dyDescent="0.15">
      <c r="A294" s="159" t="s">
        <v>157</v>
      </c>
      <c r="B294" s="202">
        <v>15</v>
      </c>
      <c r="C294" s="202">
        <v>7.5</v>
      </c>
      <c r="D294" s="203"/>
      <c r="E294" s="67"/>
      <c r="F294" s="84"/>
    </row>
    <row r="295" spans="1:6" ht="14" thickBot="1" x14ac:dyDescent="0.2">
      <c r="A295" s="160" t="s">
        <v>156</v>
      </c>
      <c r="B295" s="204">
        <v>10</v>
      </c>
      <c r="C295" s="204">
        <v>5</v>
      </c>
      <c r="D295" s="205"/>
      <c r="E295" s="67"/>
      <c r="F295" s="84"/>
    </row>
    <row r="296" spans="1:6" ht="15.75" customHeight="1" x14ac:dyDescent="0.15">
      <c r="A296" s="285"/>
      <c r="B296" s="285"/>
      <c r="C296" s="287"/>
      <c r="D296" s="285"/>
      <c r="E296" s="67"/>
    </row>
    <row r="297" spans="1:6" ht="15.75" customHeight="1" thickBot="1" x14ac:dyDescent="0.2">
      <c r="A297" s="73"/>
      <c r="B297" s="73"/>
      <c r="C297" s="73"/>
      <c r="D297" s="73"/>
      <c r="E297" s="67"/>
    </row>
    <row r="298" spans="1:6" ht="15.75" customHeight="1" thickBot="1" x14ac:dyDescent="0.2">
      <c r="A298" s="207"/>
      <c r="B298" s="279"/>
      <c r="C298" s="80" t="s">
        <v>340</v>
      </c>
      <c r="D298" s="516">
        <f>SUM(D253,D261,D270,D279,D288)</f>
        <v>0</v>
      </c>
      <c r="E298" s="279"/>
    </row>
    <row r="299" spans="1:6" ht="11.25" customHeight="1" thickBot="1" x14ac:dyDescent="0.2">
      <c r="A299" s="60"/>
      <c r="B299" s="60"/>
      <c r="C299" s="125"/>
      <c r="D299" s="288"/>
      <c r="E299" s="60"/>
    </row>
    <row r="300" spans="1:6" ht="19" thickBot="1" x14ac:dyDescent="0.25">
      <c r="A300" s="752" t="s">
        <v>298</v>
      </c>
      <c r="B300" s="753"/>
      <c r="C300" s="754"/>
      <c r="D300" s="665">
        <f>SUM(D298,D244)</f>
        <v>0</v>
      </c>
      <c r="E300" s="67"/>
    </row>
    <row r="301" spans="1:6" ht="6.75" customHeight="1" x14ac:dyDescent="0.15">
      <c r="A301" s="73"/>
      <c r="B301" s="67"/>
      <c r="C301" s="90"/>
      <c r="D301" s="211"/>
      <c r="E301" s="67"/>
    </row>
    <row r="302" spans="1:6" ht="14" thickBot="1" x14ac:dyDescent="0.2">
      <c r="A302" s="73"/>
      <c r="B302" s="67"/>
      <c r="C302" s="90"/>
      <c r="D302" s="211"/>
      <c r="E302" s="67"/>
    </row>
    <row r="303" spans="1:6" ht="29" customHeight="1" thickBot="1" x14ac:dyDescent="0.25">
      <c r="A303" s="785" t="s">
        <v>78</v>
      </c>
      <c r="B303" s="786"/>
      <c r="C303" s="786"/>
      <c r="D303" s="289">
        <f>SUM(D300,D175)</f>
        <v>0</v>
      </c>
      <c r="E303" s="223"/>
    </row>
  </sheetData>
  <sheetProtection selectLockedCells="1"/>
  <dataConsolidate/>
  <mergeCells count="22">
    <mergeCell ref="A303:C303"/>
    <mergeCell ref="A300:C300"/>
    <mergeCell ref="A199:A200"/>
    <mergeCell ref="B227:C227"/>
    <mergeCell ref="B291:C291"/>
    <mergeCell ref="B235:C235"/>
    <mergeCell ref="A218:A219"/>
    <mergeCell ref="A232:A233"/>
    <mergeCell ref="B190:C190"/>
    <mergeCell ref="B208:C208"/>
    <mergeCell ref="A1:E1"/>
    <mergeCell ref="A175:C175"/>
    <mergeCell ref="A181:A182"/>
    <mergeCell ref="A20:B20"/>
    <mergeCell ref="A84:D84"/>
    <mergeCell ref="A85:D85"/>
    <mergeCell ref="A86:D86"/>
    <mergeCell ref="A165:C165"/>
    <mergeCell ref="A167:C167"/>
    <mergeCell ref="A166:C166"/>
    <mergeCell ref="A133:C133"/>
    <mergeCell ref="A19:B19"/>
  </mergeCells>
  <phoneticPr fontId="3" type="noConversion"/>
  <conditionalFormatting sqref="A60:A63">
    <cfRule type="colorScale" priority="5">
      <colorScale>
        <cfvo type="min"/>
        <cfvo type="max"/>
        <color rgb="FFFF7128"/>
        <color rgb="FFFFEF9C"/>
      </colorScale>
    </cfRule>
    <cfRule type="dataBar" priority="6">
      <dataBar>
        <cfvo type="min"/>
        <cfvo type="max"/>
        <color rgb="FF638EC6"/>
      </dataBar>
    </cfRule>
  </conditionalFormatting>
  <conditionalFormatting sqref="D13:D19 D5:D11">
    <cfRule type="iconSet" priority="7">
      <iconSet iconSet="3Symbols" reverse="1">
        <cfvo type="percent" val="0"/>
        <cfvo type="percent" val="&quot;0+$E$11&quot;" gte="0"/>
        <cfvo type="percent" val="0" gte="0"/>
      </iconSet>
    </cfRule>
  </conditionalFormatting>
  <conditionalFormatting sqref="A5:A11 A13:A16 A19">
    <cfRule type="iconSet" priority="8">
      <iconSet iconSet="3Symbols">
        <cfvo type="percent" val="0"/>
        <cfvo type="percent" val="33"/>
        <cfvo type="percent" val="67"/>
      </iconSet>
    </cfRule>
  </conditionalFormatting>
  <dataValidations count="14">
    <dataValidation type="list" allowBlank="1" showInputMessage="1" showErrorMessage="1" sqref="D181 D199" xr:uid="{00000000-0002-0000-0300-000003000000}">
      <formula1>UPFrontCredit</formula1>
    </dataValidation>
    <dataValidation type="list" allowBlank="1" showInputMessage="1" showErrorMessage="1" sqref="B60:B63" xr:uid="{00000000-0002-0000-0300-000004000000}">
      <formula1>RSBcredits</formula1>
    </dataValidation>
    <dataValidation type="list" allowBlank="1" showInputMessage="1" showErrorMessage="1" sqref="B29:B42 B44:B47" xr:uid="{00000000-0002-0000-0300-000005000000}">
      <formula1>Prescredits</formula1>
    </dataValidation>
    <dataValidation type="list" allowBlank="1" showInputMessage="1" showErrorMessage="1" sqref="D90:D91" xr:uid="{00000000-0002-0000-0300-000006000000}">
      <formula1>RAcredits</formula1>
    </dataValidation>
    <dataValidation type="list" allowBlank="1" showInputMessage="1" showErrorMessage="1" sqref="C5:C11 C13:C15" xr:uid="{5431A62B-D861-674D-83C8-4494A27528EA}">
      <formula1>$B$17:$B$18</formula1>
    </dataValidation>
    <dataValidation type="list" allowBlank="1" showInputMessage="1" showErrorMessage="1" sqref="C29:C47" xr:uid="{7EC597DC-32A6-0F49-A0AC-D278C3DF54D0}">
      <formula1>$C$52:$C$53</formula1>
    </dataValidation>
    <dataValidation type="list" allowBlank="1" showInputMessage="1" showErrorMessage="1" sqref="C60:C63" xr:uid="{74FFB254-8135-9E43-A707-2E41FF62094C}">
      <formula1>$C$72:$C$73</formula1>
    </dataValidation>
    <dataValidation type="list" allowBlank="1" showInputMessage="1" showErrorMessage="1" sqref="D103:D112" xr:uid="{425CAAE5-59B8-3B49-9C24-099AC078A032}">
      <formula1>ERRJcredits</formula1>
    </dataValidation>
    <dataValidation type="list" allowBlank="1" showInputMessage="1" showErrorMessage="1" sqref="B182 B200" xr:uid="{CC267139-36C7-6146-A638-FBCC2B273D66}">
      <formula1>$B$295:$B$297</formula1>
    </dataValidation>
    <dataValidation type="list" allowBlank="1" showInputMessage="1" showErrorMessage="1" sqref="C249 C266 C257 C275 C284" xr:uid="{D656C5A7-4A42-CD42-BC5B-D71C8FE44BBF}">
      <formula1>$B$292:$C$292</formula1>
    </dataValidation>
    <dataValidation type="list" allowBlank="1" showInputMessage="1" showErrorMessage="1" sqref="B249 B266 B257 B275 B284" xr:uid="{4D3B5B52-3CAA-C042-97E5-D2942AF2EE5C}">
      <formula1>$A$293:$A$295</formula1>
    </dataValidation>
    <dataValidation type="list" allowBlank="1" showInputMessage="1" showErrorMessage="1" sqref="D284 D275 D257" xr:uid="{F47FD7CB-2D45-7445-9A74-00C9806277D2}">
      <formula1>$B$293:$B$295</formula1>
    </dataValidation>
    <dataValidation type="list" allowBlank="1" showInputMessage="1" showErrorMessage="1" sqref="B218 B181 B199" xr:uid="{3CA2CBA0-C1F3-DF44-B52D-EB0109BD10CA}">
      <formula1>$A$237:$A$239</formula1>
    </dataValidation>
    <dataValidation type="list" allowBlank="1" showInputMessage="1" showErrorMessage="1" sqref="C218 C181 C199" xr:uid="{C8910E83-D1D8-AA4E-BD28-51E387763BCE}">
      <formula1>$B$236:$C$236</formula1>
    </dataValidation>
  </dataValidations>
  <pageMargins left="0.65" right="0.22" top="0.5" bottom="0.34" header="0.5" footer="0.34"/>
  <pageSetup orientation="portrait"/>
  <headerFooter alignWithMargins="0">
    <oddFooter>&amp;C&amp;8Page &amp;P of &amp;N  &amp;A</oddFooter>
  </headerFooter>
  <rowBreaks count="5" manualBreakCount="5">
    <brk id="24" max="16383" man="1"/>
    <brk id="74" max="16383" man="1"/>
    <brk id="137" max="16383" man="1"/>
    <brk id="176" max="16383" man="1"/>
    <brk id="214" max="16383" man="1"/>
  </rowBreaks>
  <legacyDrawing r:id="rId1"/>
  <extLst>
    <ext xmlns:mx="http://schemas.microsoft.com/office/mac/excel/2008/main" uri="{64002731-A6B0-56B0-2670-7721B7C09600}">
      <mx:PLV Mode="1"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82"/>
  <sheetViews>
    <sheetView showGridLines="0" topLeftCell="A389" zoomScale="101" zoomScalePageLayoutView="90" workbookViewId="0">
      <selection activeCell="J355" sqref="J355"/>
    </sheetView>
  </sheetViews>
  <sheetFormatPr baseColWidth="10" defaultColWidth="9.1640625" defaultRowHeight="13" x14ac:dyDescent="0.15"/>
  <cols>
    <col min="1" max="1" width="38" style="84" customWidth="1"/>
    <col min="2" max="2" width="16.5" style="84" customWidth="1"/>
    <col min="3" max="3" width="17" style="84" customWidth="1"/>
    <col min="4" max="4" width="17.83203125" style="84" customWidth="1"/>
    <col min="5" max="5" width="2.1640625" style="84" customWidth="1"/>
    <col min="6" max="6" width="2.5" style="214" customWidth="1"/>
    <col min="7" max="16384" width="9.1640625" style="84"/>
  </cols>
  <sheetData>
    <row r="1" spans="1:6" ht="30" customHeight="1" thickBot="1" x14ac:dyDescent="0.3">
      <c r="A1" s="791" t="s">
        <v>254</v>
      </c>
      <c r="B1" s="792"/>
      <c r="C1" s="792"/>
      <c r="D1" s="792"/>
      <c r="E1" s="792"/>
      <c r="F1" s="371"/>
    </row>
    <row r="2" spans="1:6" ht="23.25" customHeight="1" thickBot="1" x14ac:dyDescent="0.25">
      <c r="A2" s="215" t="s">
        <v>299</v>
      </c>
      <c r="B2" s="216"/>
      <c r="C2" s="216"/>
      <c r="D2" s="216"/>
      <c r="E2" s="216"/>
      <c r="F2" s="217"/>
    </row>
    <row r="3" spans="1:6" ht="18.75" customHeight="1" thickBot="1" x14ac:dyDescent="0.2">
      <c r="A3" s="374"/>
      <c r="B3" s="374"/>
      <c r="C3" s="374"/>
      <c r="D3" s="374"/>
      <c r="E3" s="67"/>
      <c r="F3" s="73"/>
    </row>
    <row r="4" spans="1:6" ht="18" customHeight="1" thickBot="1" x14ac:dyDescent="0.2">
      <c r="A4" s="375" t="s">
        <v>420</v>
      </c>
      <c r="B4" s="376"/>
      <c r="C4" s="376"/>
      <c r="D4" s="376"/>
      <c r="E4" s="376"/>
      <c r="F4" s="377"/>
    </row>
    <row r="5" spans="1:6" ht="14.25" customHeight="1" x14ac:dyDescent="0.15">
      <c r="A5" s="95" t="s">
        <v>11</v>
      </c>
      <c r="B5" s="378" t="s">
        <v>53</v>
      </c>
      <c r="C5" s="378" t="s">
        <v>103</v>
      </c>
      <c r="D5" s="132" t="s">
        <v>12</v>
      </c>
      <c r="E5" s="90"/>
      <c r="F5" s="73"/>
    </row>
    <row r="6" spans="1:6" ht="26.25" customHeight="1" x14ac:dyDescent="0.15">
      <c r="A6" s="296"/>
      <c r="B6" s="297"/>
      <c r="C6" s="16"/>
      <c r="D6" s="260">
        <f>B6*C6</f>
        <v>0</v>
      </c>
      <c r="E6" s="90"/>
      <c r="F6" s="73"/>
    </row>
    <row r="7" spans="1:6" ht="26.25" customHeight="1" x14ac:dyDescent="0.15">
      <c r="A7" s="296"/>
      <c r="B7" s="297"/>
      <c r="C7" s="16"/>
      <c r="D7" s="260">
        <f>B7*C7</f>
        <v>0</v>
      </c>
      <c r="E7" s="90"/>
      <c r="F7" s="73"/>
    </row>
    <row r="8" spans="1:6" s="379" customFormat="1" ht="26.25" customHeight="1" x14ac:dyDescent="0.15">
      <c r="A8" s="296"/>
      <c r="B8" s="297"/>
      <c r="C8" s="16"/>
      <c r="D8" s="260">
        <f>B8*C8</f>
        <v>0</v>
      </c>
      <c r="E8" s="90"/>
      <c r="F8" s="154"/>
    </row>
    <row r="9" spans="1:6" ht="26.25" customHeight="1" x14ac:dyDescent="0.15">
      <c r="A9" s="296"/>
      <c r="B9" s="297"/>
      <c r="C9" s="16"/>
      <c r="D9" s="260">
        <f>B9*C9</f>
        <v>0</v>
      </c>
      <c r="E9" s="90"/>
      <c r="F9" s="73"/>
    </row>
    <row r="10" spans="1:6" ht="26.25" customHeight="1" x14ac:dyDescent="0.15">
      <c r="A10" s="296"/>
      <c r="B10" s="297"/>
      <c r="C10" s="16"/>
      <c r="D10" s="260">
        <f>B10*C10</f>
        <v>0</v>
      </c>
      <c r="E10" s="90"/>
      <c r="F10" s="73"/>
    </row>
    <row r="11" spans="1:6" ht="14" thickBot="1" x14ac:dyDescent="0.2">
      <c r="A11" s="90"/>
      <c r="B11" s="90"/>
      <c r="C11" s="90"/>
      <c r="D11" s="90"/>
      <c r="E11" s="90"/>
      <c r="F11" s="73"/>
    </row>
    <row r="12" spans="1:6" ht="22" customHeight="1" x14ac:dyDescent="0.15">
      <c r="A12" s="552" t="s">
        <v>401</v>
      </c>
      <c r="B12" s="553">
        <v>1</v>
      </c>
      <c r="C12" s="551"/>
      <c r="D12" s="257"/>
      <c r="E12" s="90"/>
      <c r="F12" s="79"/>
    </row>
    <row r="13" spans="1:6" ht="15" customHeight="1" x14ac:dyDescent="0.15">
      <c r="A13" s="554" t="s">
        <v>52</v>
      </c>
      <c r="B13" s="555">
        <v>0.3</v>
      </c>
      <c r="C13" s="551"/>
      <c r="D13" s="257"/>
      <c r="E13" s="90"/>
      <c r="F13" s="79"/>
    </row>
    <row r="14" spans="1:6" ht="21" customHeight="1" x14ac:dyDescent="0.15">
      <c r="A14" s="757" t="s">
        <v>478</v>
      </c>
      <c r="B14" s="758"/>
      <c r="C14" s="258"/>
      <c r="D14" s="257"/>
      <c r="E14" s="90"/>
      <c r="F14" s="79"/>
    </row>
    <row r="15" spans="1:6" ht="14" thickBot="1" x14ac:dyDescent="0.2">
      <c r="A15" s="759" t="s">
        <v>145</v>
      </c>
      <c r="B15" s="760"/>
      <c r="C15" s="90"/>
      <c r="D15" s="90"/>
      <c r="E15" s="90"/>
      <c r="F15" s="79"/>
    </row>
    <row r="16" spans="1:6" ht="14" thickBot="1" x14ac:dyDescent="0.2">
      <c r="A16" s="90"/>
      <c r="B16" s="90"/>
      <c r="C16" s="90"/>
      <c r="D16" s="90"/>
      <c r="E16" s="90"/>
      <c r="F16" s="73"/>
    </row>
    <row r="17" spans="1:6" ht="15" thickBot="1" x14ac:dyDescent="0.2">
      <c r="A17" s="90"/>
      <c r="B17" s="90"/>
      <c r="C17" s="639" t="s">
        <v>300</v>
      </c>
      <c r="D17" s="643">
        <f>SUM(D6:D10)</f>
        <v>0</v>
      </c>
      <c r="E17" s="90"/>
      <c r="F17" s="73"/>
    </row>
    <row r="18" spans="1:6" ht="14" thickBot="1" x14ac:dyDescent="0.2">
      <c r="A18" s="90"/>
      <c r="B18" s="90"/>
      <c r="C18" s="380"/>
      <c r="D18" s="155"/>
      <c r="E18" s="90"/>
      <c r="F18" s="73"/>
    </row>
    <row r="19" spans="1:6" ht="14" thickBot="1" x14ac:dyDescent="0.2">
      <c r="A19" s="381"/>
      <c r="B19" s="381"/>
      <c r="C19" s="381"/>
      <c r="D19" s="381"/>
      <c r="E19" s="381"/>
      <c r="F19" s="73"/>
    </row>
    <row r="20" spans="1:6" ht="14" thickBot="1" x14ac:dyDescent="0.2">
      <c r="A20" s="375" t="s">
        <v>432</v>
      </c>
      <c r="B20" s="376"/>
      <c r="C20" s="376"/>
      <c r="D20" s="376"/>
      <c r="E20" s="376"/>
      <c r="F20" s="377"/>
    </row>
    <row r="21" spans="1:6" x14ac:dyDescent="0.15">
      <c r="A21" s="130"/>
      <c r="B21" s="90"/>
      <c r="C21" s="90"/>
      <c r="D21" s="90"/>
      <c r="E21" s="90"/>
      <c r="F21" s="73"/>
    </row>
    <row r="22" spans="1:6" x14ac:dyDescent="0.15">
      <c r="A22" s="131" t="s">
        <v>51</v>
      </c>
      <c r="B22" s="378" t="s">
        <v>118</v>
      </c>
      <c r="C22" s="378" t="s">
        <v>103</v>
      </c>
      <c r="D22" s="132" t="s">
        <v>12</v>
      </c>
      <c r="E22" s="90"/>
      <c r="F22" s="73"/>
    </row>
    <row r="23" spans="1:6" x14ac:dyDescent="0.15">
      <c r="A23" s="34" t="s">
        <v>351</v>
      </c>
      <c r="B23" s="57"/>
      <c r="C23" s="56"/>
      <c r="D23" s="382">
        <f>B23*C23</f>
        <v>0</v>
      </c>
      <c r="E23" s="90"/>
      <c r="F23" s="73"/>
    </row>
    <row r="24" spans="1:6" x14ac:dyDescent="0.15">
      <c r="A24" s="34" t="s">
        <v>351</v>
      </c>
      <c r="B24" s="57"/>
      <c r="C24" s="56"/>
      <c r="D24" s="382">
        <f>B24*C24</f>
        <v>0</v>
      </c>
      <c r="E24" s="90"/>
      <c r="F24" s="73"/>
    </row>
    <row r="25" spans="1:6" x14ac:dyDescent="0.15">
      <c r="A25" s="34" t="s">
        <v>351</v>
      </c>
      <c r="B25" s="57"/>
      <c r="C25" s="56"/>
      <c r="D25" s="382">
        <f>B25*C25</f>
        <v>0</v>
      </c>
      <c r="E25" s="90"/>
      <c r="F25" s="73"/>
    </row>
    <row r="26" spans="1:6" x14ac:dyDescent="0.15">
      <c r="A26" s="34" t="s">
        <v>351</v>
      </c>
      <c r="B26" s="57"/>
      <c r="C26" s="56"/>
      <c r="D26" s="382">
        <f>B26*C26</f>
        <v>0</v>
      </c>
      <c r="E26" s="90"/>
      <c r="F26" s="73"/>
    </row>
    <row r="27" spans="1:6" ht="14" thickBot="1" x14ac:dyDescent="0.2">
      <c r="A27" s="128"/>
      <c r="B27" s="90"/>
      <c r="C27" s="90"/>
      <c r="D27" s="90"/>
      <c r="E27" s="90"/>
      <c r="F27" s="73"/>
    </row>
    <row r="28" spans="1:6" x14ac:dyDescent="0.15">
      <c r="A28" s="90"/>
      <c r="B28" s="383" t="s">
        <v>43</v>
      </c>
      <c r="C28" s="384">
        <v>4</v>
      </c>
      <c r="D28" s="90"/>
      <c r="E28" s="90"/>
      <c r="F28" s="73"/>
    </row>
    <row r="29" spans="1:6" ht="14" thickBot="1" x14ac:dyDescent="0.2">
      <c r="A29" s="90"/>
      <c r="B29" s="385" t="s">
        <v>64</v>
      </c>
      <c r="C29" s="386">
        <v>2</v>
      </c>
      <c r="D29" s="90"/>
      <c r="E29" s="90"/>
      <c r="F29" s="73"/>
    </row>
    <row r="30" spans="1:6" ht="14" thickBot="1" x14ac:dyDescent="0.2">
      <c r="A30" s="90"/>
      <c r="B30" s="90"/>
      <c r="C30" s="90"/>
      <c r="D30" s="90"/>
      <c r="E30" s="90"/>
      <c r="F30" s="73"/>
    </row>
    <row r="31" spans="1:6" x14ac:dyDescent="0.15">
      <c r="A31" s="90"/>
      <c r="B31" s="387" t="s">
        <v>13</v>
      </c>
      <c r="C31" s="388">
        <v>1</v>
      </c>
      <c r="D31" s="90"/>
      <c r="E31" s="90"/>
      <c r="F31" s="73"/>
    </row>
    <row r="32" spans="1:6" ht="14" thickBot="1" x14ac:dyDescent="0.2">
      <c r="A32" s="90"/>
      <c r="B32" s="389" t="s">
        <v>52</v>
      </c>
      <c r="C32" s="569">
        <v>0.3</v>
      </c>
      <c r="D32" s="90"/>
      <c r="E32" s="90"/>
      <c r="F32" s="73"/>
    </row>
    <row r="33" spans="1:6" ht="14" thickBot="1" x14ac:dyDescent="0.2">
      <c r="A33" s="90"/>
      <c r="B33" s="102"/>
      <c r="C33" s="141"/>
      <c r="D33" s="90"/>
      <c r="E33" s="90"/>
      <c r="F33" s="73"/>
    </row>
    <row r="34" spans="1:6" ht="15" thickBot="1" x14ac:dyDescent="0.2">
      <c r="A34" s="79"/>
      <c r="B34" s="90"/>
      <c r="C34" s="639" t="s">
        <v>301</v>
      </c>
      <c r="D34" s="643">
        <f>SUM(D23:D26)</f>
        <v>0</v>
      </c>
      <c r="E34" s="143"/>
      <c r="F34" s="73"/>
    </row>
    <row r="35" spans="1:6" ht="14" thickBot="1" x14ac:dyDescent="0.2">
      <c r="A35" s="90"/>
      <c r="B35" s="90"/>
      <c r="C35" s="90"/>
      <c r="D35" s="90"/>
      <c r="E35" s="90"/>
      <c r="F35" s="73"/>
    </row>
    <row r="36" spans="1:6" ht="14" thickBot="1" x14ac:dyDescent="0.2">
      <c r="A36" s="375" t="s">
        <v>433</v>
      </c>
      <c r="B36" s="376"/>
      <c r="C36" s="376"/>
      <c r="D36" s="376"/>
      <c r="E36" s="376"/>
      <c r="F36" s="377"/>
    </row>
    <row r="37" spans="1:6" x14ac:dyDescent="0.15">
      <c r="A37" s="90"/>
      <c r="B37" s="391" t="s">
        <v>3</v>
      </c>
      <c r="C37" s="391" t="s">
        <v>19</v>
      </c>
      <c r="D37" s="391" t="s">
        <v>12</v>
      </c>
      <c r="E37" s="218"/>
      <c r="F37" s="73"/>
    </row>
    <row r="38" spans="1:6" x14ac:dyDescent="0.15">
      <c r="A38" s="298" t="s">
        <v>343</v>
      </c>
      <c r="B38" s="44"/>
      <c r="C38" s="292"/>
      <c r="D38" s="158">
        <f>B38*C38</f>
        <v>0</v>
      </c>
      <c r="E38" s="90"/>
      <c r="F38" s="73"/>
    </row>
    <row r="39" spans="1:6" x14ac:dyDescent="0.15">
      <c r="A39" s="298" t="s">
        <v>16</v>
      </c>
      <c r="B39" s="44"/>
      <c r="C39" s="292"/>
      <c r="D39" s="158">
        <f>B39*C39</f>
        <v>0</v>
      </c>
      <c r="E39" s="90"/>
      <c r="F39" s="73"/>
    </row>
    <row r="40" spans="1:6" x14ac:dyDescent="0.15">
      <c r="A40" s="298" t="s">
        <v>17</v>
      </c>
      <c r="B40" s="44"/>
      <c r="C40" s="292"/>
      <c r="D40" s="158">
        <f>B40*C40</f>
        <v>0</v>
      </c>
      <c r="E40" s="90"/>
      <c r="F40" s="73"/>
    </row>
    <row r="41" spans="1:6" ht="15" customHeight="1" thickBot="1" x14ac:dyDescent="0.2">
      <c r="A41" s="90"/>
      <c r="B41" s="95"/>
      <c r="C41" s="90"/>
      <c r="D41" s="90"/>
      <c r="E41" s="90"/>
      <c r="F41" s="73"/>
    </row>
    <row r="42" spans="1:6" ht="15" thickBot="1" x14ac:dyDescent="0.2">
      <c r="A42" s="90"/>
      <c r="B42" s="90"/>
      <c r="C42" s="639" t="s">
        <v>302</v>
      </c>
      <c r="D42" s="643">
        <f>SUM(D38:D40)</f>
        <v>0</v>
      </c>
      <c r="E42" s="90"/>
      <c r="F42" s="73"/>
    </row>
    <row r="43" spans="1:6" x14ac:dyDescent="0.15">
      <c r="A43" s="90"/>
      <c r="B43" s="90"/>
      <c r="C43" s="90"/>
      <c r="D43" s="90"/>
      <c r="E43" s="90"/>
      <c r="F43" s="73"/>
    </row>
    <row r="44" spans="1:6" ht="14" thickBot="1" x14ac:dyDescent="0.2">
      <c r="A44" s="90"/>
      <c r="B44" s="90"/>
      <c r="C44" s="392" t="s">
        <v>3</v>
      </c>
      <c r="D44" s="95"/>
      <c r="E44" s="95"/>
      <c r="F44" s="73"/>
    </row>
    <row r="45" spans="1:6" x14ac:dyDescent="0.15">
      <c r="A45" s="90"/>
      <c r="B45" s="570" t="s">
        <v>421</v>
      </c>
      <c r="C45" s="384">
        <v>60</v>
      </c>
      <c r="D45" s="95"/>
      <c r="E45" s="79"/>
      <c r="F45" s="73"/>
    </row>
    <row r="46" spans="1:6" x14ac:dyDescent="0.15">
      <c r="A46" s="90"/>
      <c r="B46" s="393" t="s">
        <v>69</v>
      </c>
      <c r="C46" s="394">
        <v>20</v>
      </c>
      <c r="D46" s="95"/>
      <c r="E46" s="79"/>
      <c r="F46" s="73"/>
    </row>
    <row r="47" spans="1:6" x14ac:dyDescent="0.15">
      <c r="A47" s="90"/>
      <c r="B47" s="393" t="s">
        <v>70</v>
      </c>
      <c r="C47" s="394">
        <v>10</v>
      </c>
      <c r="D47" s="95"/>
      <c r="E47" s="79"/>
      <c r="F47" s="73"/>
    </row>
    <row r="48" spans="1:6" ht="11.25" customHeight="1" thickBot="1" x14ac:dyDescent="0.2">
      <c r="A48" s="90"/>
      <c r="B48" s="90"/>
      <c r="C48" s="95"/>
      <c r="D48" s="95"/>
      <c r="E48" s="95"/>
      <c r="F48" s="73"/>
    </row>
    <row r="49" spans="1:6" x14ac:dyDescent="0.15">
      <c r="A49" s="90"/>
      <c r="B49" s="395" t="s">
        <v>13</v>
      </c>
      <c r="C49" s="396">
        <v>1</v>
      </c>
      <c r="D49" s="90"/>
      <c r="E49" s="90"/>
      <c r="F49" s="73"/>
    </row>
    <row r="50" spans="1:6" ht="14" thickBot="1" x14ac:dyDescent="0.2">
      <c r="A50" s="90"/>
      <c r="B50" s="389" t="s">
        <v>52</v>
      </c>
      <c r="C50" s="390">
        <v>0.3</v>
      </c>
      <c r="D50" s="90"/>
      <c r="E50" s="90"/>
      <c r="F50" s="73"/>
    </row>
    <row r="51" spans="1:6" ht="7.5" customHeight="1" thickBot="1" x14ac:dyDescent="0.2">
      <c r="A51" s="90"/>
      <c r="B51" s="90"/>
      <c r="C51" s="90"/>
      <c r="D51" s="90"/>
      <c r="E51" s="90"/>
      <c r="F51" s="73"/>
    </row>
    <row r="52" spans="1:6" ht="14" thickBot="1" x14ac:dyDescent="0.2">
      <c r="A52" s="375" t="s">
        <v>434</v>
      </c>
      <c r="B52" s="376"/>
      <c r="C52" s="376"/>
      <c r="D52" s="376"/>
      <c r="E52" s="488"/>
      <c r="F52" s="377"/>
    </row>
    <row r="53" spans="1:6" ht="14" thickBot="1" x14ac:dyDescent="0.2">
      <c r="A53" s="90"/>
      <c r="B53" s="90"/>
      <c r="C53" s="268" t="s">
        <v>21</v>
      </c>
      <c r="D53" s="90"/>
      <c r="E53" s="90"/>
      <c r="F53" s="73"/>
    </row>
    <row r="54" spans="1:6" ht="14" thickBot="1" x14ac:dyDescent="0.2">
      <c r="A54" s="308" t="s">
        <v>435</v>
      </c>
      <c r="B54" s="36">
        <v>0</v>
      </c>
      <c r="C54" s="26">
        <v>1</v>
      </c>
      <c r="D54" s="158">
        <f>SUM(B53:B54*C54)</f>
        <v>0</v>
      </c>
      <c r="E54" s="90"/>
      <c r="F54" s="73"/>
    </row>
    <row r="55" spans="1:6" ht="4.5" customHeight="1" thickBot="1" x14ac:dyDescent="0.2">
      <c r="A55" s="68"/>
      <c r="B55" s="155"/>
      <c r="C55" s="95"/>
      <c r="D55" s="155"/>
      <c r="E55" s="90"/>
      <c r="F55" s="73"/>
    </row>
    <row r="56" spans="1:6" ht="15" thickBot="1" x14ac:dyDescent="0.2">
      <c r="B56" s="90"/>
      <c r="C56" s="639" t="s">
        <v>303</v>
      </c>
      <c r="D56" s="643">
        <f>SUM(D54)</f>
        <v>0</v>
      </c>
      <c r="E56" s="90"/>
      <c r="F56" s="73"/>
    </row>
    <row r="57" spans="1:6" x14ac:dyDescent="0.15">
      <c r="A57" s="307" t="s">
        <v>161</v>
      </c>
      <c r="B57" s="90"/>
      <c r="E57" s="90"/>
      <c r="F57" s="73"/>
    </row>
    <row r="58" spans="1:6" x14ac:dyDescent="0.15">
      <c r="A58" s="452" t="s">
        <v>505</v>
      </c>
      <c r="B58" s="90"/>
      <c r="E58" s="90"/>
      <c r="F58" s="73"/>
    </row>
    <row r="59" spans="1:6" ht="14" thickBot="1" x14ac:dyDescent="0.2">
      <c r="A59" s="90" t="s">
        <v>162</v>
      </c>
      <c r="B59" s="90"/>
      <c r="C59" s="90"/>
      <c r="D59" s="90"/>
      <c r="E59" s="90"/>
      <c r="F59" s="73"/>
    </row>
    <row r="60" spans="1:6" ht="14" thickBot="1" x14ac:dyDescent="0.2">
      <c r="A60" s="375" t="s">
        <v>436</v>
      </c>
      <c r="B60" s="376"/>
      <c r="C60" s="376"/>
      <c r="D60" s="397"/>
      <c r="E60" s="376"/>
      <c r="F60" s="377"/>
    </row>
    <row r="61" spans="1:6" x14ac:dyDescent="0.15">
      <c r="A61" s="362" t="s">
        <v>122</v>
      </c>
      <c r="B61" s="106"/>
      <c r="C61" s="106"/>
      <c r="D61" s="155" t="s">
        <v>12</v>
      </c>
      <c r="E61" s="90"/>
      <c r="F61" s="73"/>
    </row>
    <row r="62" spans="1:6" x14ac:dyDescent="0.15">
      <c r="A62" s="336" t="s">
        <v>344</v>
      </c>
      <c r="B62" s="106"/>
      <c r="C62" s="106"/>
      <c r="D62" s="44">
        <v>0</v>
      </c>
      <c r="E62" s="90"/>
      <c r="F62" s="73"/>
    </row>
    <row r="63" spans="1:6" x14ac:dyDescent="0.15">
      <c r="A63" s="49" t="s">
        <v>55</v>
      </c>
      <c r="B63" s="106"/>
      <c r="C63" s="106"/>
      <c r="D63" s="44">
        <v>0</v>
      </c>
      <c r="E63" s="90"/>
      <c r="F63" s="73"/>
    </row>
    <row r="64" spans="1:6" ht="8.25" customHeight="1" thickBot="1" x14ac:dyDescent="0.2">
      <c r="A64" s="79"/>
      <c r="B64" s="106"/>
      <c r="C64" s="165"/>
      <c r="D64" s="155"/>
      <c r="E64" s="90"/>
      <c r="F64" s="73"/>
    </row>
    <row r="65" spans="1:6" ht="15" thickBot="1" x14ac:dyDescent="0.2">
      <c r="A65" s="102"/>
      <c r="B65" s="90"/>
      <c r="C65" s="639" t="s">
        <v>304</v>
      </c>
      <c r="D65" s="640">
        <f>SUM(D62:D63)</f>
        <v>0</v>
      </c>
      <c r="E65" s="90"/>
      <c r="F65" s="73"/>
    </row>
    <row r="66" spans="1:6" ht="6.75" customHeight="1" thickBot="1" x14ac:dyDescent="0.2">
      <c r="A66" s="128"/>
      <c r="B66" s="90"/>
      <c r="C66" s="90"/>
      <c r="D66" s="90"/>
      <c r="E66" s="90"/>
      <c r="F66" s="73"/>
    </row>
    <row r="67" spans="1:6" x14ac:dyDescent="0.15">
      <c r="A67" s="90"/>
      <c r="B67" s="398" t="s">
        <v>22</v>
      </c>
      <c r="C67" s="75">
        <v>30</v>
      </c>
      <c r="D67" s="90"/>
      <c r="E67" s="90"/>
      <c r="F67" s="73"/>
    </row>
    <row r="68" spans="1:6" x14ac:dyDescent="0.15">
      <c r="A68" s="90"/>
      <c r="B68" s="159" t="s">
        <v>23</v>
      </c>
      <c r="C68" s="76">
        <v>30</v>
      </c>
      <c r="D68" s="90"/>
      <c r="E68" s="90"/>
      <c r="F68" s="73"/>
    </row>
    <row r="69" spans="1:6" x14ac:dyDescent="0.15">
      <c r="A69" s="90"/>
      <c r="B69" s="159" t="s">
        <v>15</v>
      </c>
      <c r="C69" s="76">
        <v>10</v>
      </c>
      <c r="D69" s="90"/>
      <c r="E69" s="90"/>
      <c r="F69" s="73"/>
    </row>
    <row r="70" spans="1:6" x14ac:dyDescent="0.15">
      <c r="A70" s="90"/>
      <c r="B70" s="159" t="s">
        <v>24</v>
      </c>
      <c r="C70" s="76">
        <v>10</v>
      </c>
      <c r="D70" s="90"/>
      <c r="E70" s="90"/>
      <c r="F70" s="73"/>
    </row>
    <row r="71" spans="1:6" ht="14" thickBot="1" x14ac:dyDescent="0.2">
      <c r="A71" s="90"/>
      <c r="B71" s="160" t="s">
        <v>25</v>
      </c>
      <c r="C71" s="78">
        <v>5</v>
      </c>
      <c r="D71" s="90"/>
      <c r="E71" s="90"/>
      <c r="F71" s="73"/>
    </row>
    <row r="72" spans="1:6" ht="6" customHeight="1" thickBot="1" x14ac:dyDescent="0.2">
      <c r="A72" s="90"/>
      <c r="B72" s="102"/>
      <c r="C72" s="90"/>
      <c r="D72" s="90"/>
      <c r="E72" s="90"/>
      <c r="F72" s="73"/>
    </row>
    <row r="73" spans="1:6" ht="15.75" customHeight="1" thickBot="1" x14ac:dyDescent="0.2">
      <c r="A73" s="90"/>
      <c r="B73" s="399" t="s">
        <v>26</v>
      </c>
      <c r="C73" s="400" t="s">
        <v>44</v>
      </c>
      <c r="D73" s="218"/>
      <c r="E73" s="90"/>
      <c r="F73" s="73"/>
    </row>
    <row r="74" spans="1:6" ht="31.5" customHeight="1" thickBot="1" x14ac:dyDescent="0.2">
      <c r="A74" s="79"/>
      <c r="B74" s="79"/>
      <c r="C74" s="79"/>
      <c r="D74" s="79"/>
      <c r="E74" s="79"/>
      <c r="F74" s="73"/>
    </row>
    <row r="75" spans="1:6" ht="21.75" customHeight="1" thickBot="1" x14ac:dyDescent="0.2">
      <c r="A75" s="375" t="s">
        <v>437</v>
      </c>
      <c r="B75" s="376"/>
      <c r="C75" s="376"/>
      <c r="D75" s="376"/>
      <c r="E75" s="376"/>
      <c r="F75" s="377"/>
    </row>
    <row r="76" spans="1:6" x14ac:dyDescent="0.15">
      <c r="A76" s="364" t="s">
        <v>191</v>
      </c>
      <c r="B76" s="366" t="s">
        <v>45</v>
      </c>
      <c r="C76" s="366"/>
      <c r="D76" s="365" t="s">
        <v>12</v>
      </c>
      <c r="E76" s="163"/>
      <c r="F76" s="79"/>
    </row>
    <row r="77" spans="1:6" ht="16" x14ac:dyDescent="0.2">
      <c r="A77" s="336"/>
      <c r="B77" s="507"/>
      <c r="C77" s="46"/>
      <c r="D77" s="293">
        <v>0</v>
      </c>
      <c r="E77" s="163"/>
      <c r="F77" s="79"/>
    </row>
    <row r="78" spans="1:6" ht="16" x14ac:dyDescent="0.2">
      <c r="A78" s="336"/>
      <c r="B78" s="507"/>
      <c r="C78" s="46"/>
      <c r="D78" s="293">
        <v>0</v>
      </c>
      <c r="E78" s="163"/>
      <c r="F78" s="79"/>
    </row>
    <row r="79" spans="1:6" ht="16" x14ac:dyDescent="0.2">
      <c r="A79" s="336"/>
      <c r="B79" s="45"/>
      <c r="C79" s="46"/>
      <c r="D79" s="293">
        <v>0</v>
      </c>
      <c r="E79" s="163"/>
      <c r="F79" s="79"/>
    </row>
    <row r="80" spans="1:6" ht="16" x14ac:dyDescent="0.2">
      <c r="A80" s="35"/>
      <c r="B80" s="45"/>
      <c r="C80" s="46"/>
      <c r="D80" s="293">
        <v>0</v>
      </c>
      <c r="E80" s="163"/>
      <c r="F80" s="79"/>
    </row>
    <row r="81" spans="1:6" ht="16" x14ac:dyDescent="0.2">
      <c r="A81" s="35"/>
      <c r="B81" s="45"/>
      <c r="C81" s="46"/>
      <c r="D81" s="293">
        <v>0</v>
      </c>
      <c r="E81" s="163"/>
      <c r="F81" s="79"/>
    </row>
    <row r="82" spans="1:6" ht="16" x14ac:dyDescent="0.2">
      <c r="A82" s="35"/>
      <c r="B82" s="45"/>
      <c r="C82" s="46"/>
      <c r="D82" s="293">
        <v>0</v>
      </c>
      <c r="E82" s="163"/>
      <c r="F82" s="79"/>
    </row>
    <row r="83" spans="1:6" ht="16" x14ac:dyDescent="0.2">
      <c r="A83" s="35"/>
      <c r="B83" s="45"/>
      <c r="C83" s="46"/>
      <c r="D83" s="293">
        <v>0</v>
      </c>
      <c r="E83" s="163"/>
      <c r="F83" s="79"/>
    </row>
    <row r="84" spans="1:6" ht="16" x14ac:dyDescent="0.2">
      <c r="A84" s="35"/>
      <c r="B84" s="45"/>
      <c r="C84" s="46"/>
      <c r="D84" s="293">
        <v>0</v>
      </c>
      <c r="E84" s="163"/>
      <c r="F84" s="79"/>
    </row>
    <row r="85" spans="1:6" ht="16" x14ac:dyDescent="0.2">
      <c r="A85" s="35"/>
      <c r="B85" s="45"/>
      <c r="C85" s="46"/>
      <c r="D85" s="293">
        <v>0</v>
      </c>
      <c r="E85" s="163"/>
      <c r="F85" s="79"/>
    </row>
    <row r="86" spans="1:6" ht="16" x14ac:dyDescent="0.2">
      <c r="A86" s="35"/>
      <c r="B86" s="45"/>
      <c r="C86" s="46"/>
      <c r="D86" s="293">
        <v>0</v>
      </c>
      <c r="E86" s="163"/>
      <c r="F86" s="79"/>
    </row>
    <row r="87" spans="1:6" s="469" customFormat="1" ht="16" x14ac:dyDescent="0.2">
      <c r="A87" s="464"/>
      <c r="B87" s="465"/>
      <c r="C87" s="466"/>
      <c r="D87" s="467"/>
      <c r="E87" s="466"/>
      <c r="F87" s="468"/>
    </row>
    <row r="88" spans="1:6" s="469" customFormat="1" ht="14" thickBot="1" x14ac:dyDescent="0.2">
      <c r="A88" s="331"/>
      <c r="B88" s="335"/>
      <c r="C88" s="468"/>
      <c r="D88" s="335"/>
      <c r="E88" s="335"/>
      <c r="F88" s="468"/>
    </row>
    <row r="89" spans="1:6" x14ac:dyDescent="0.15">
      <c r="A89" s="799" t="s">
        <v>409</v>
      </c>
      <c r="B89" s="800"/>
      <c r="C89" s="801"/>
      <c r="D89" s="463"/>
      <c r="E89" s="106"/>
      <c r="F89" s="79"/>
    </row>
    <row r="90" spans="1:6" x14ac:dyDescent="0.15">
      <c r="A90" s="164"/>
      <c r="B90" s="79"/>
      <c r="C90" s="79"/>
      <c r="D90" s="106"/>
      <c r="E90" s="106"/>
      <c r="F90" s="73"/>
    </row>
    <row r="91" spans="1:6" ht="14" thickBot="1" x14ac:dyDescent="0.2">
      <c r="A91" s="165"/>
      <c r="B91" s="79"/>
      <c r="C91" s="79"/>
      <c r="D91" s="106"/>
      <c r="E91" s="106"/>
      <c r="F91" s="73"/>
    </row>
    <row r="92" spans="1:6" ht="19.5" customHeight="1" thickBot="1" x14ac:dyDescent="0.2">
      <c r="A92" s="106"/>
      <c r="B92" s="106"/>
      <c r="C92" s="697" t="s">
        <v>438</v>
      </c>
      <c r="D92" s="640">
        <f>SUM(D77:D86)</f>
        <v>0</v>
      </c>
      <c r="E92" s="106"/>
      <c r="F92" s="73"/>
    </row>
    <row r="93" spans="1:6" x14ac:dyDescent="0.15">
      <c r="A93" s="106"/>
      <c r="B93" s="106"/>
      <c r="C93" s="106"/>
      <c r="D93" s="106"/>
      <c r="E93" s="106"/>
      <c r="F93" s="73"/>
    </row>
    <row r="94" spans="1:6" ht="14" thickBot="1" x14ac:dyDescent="0.2">
      <c r="A94" s="142"/>
      <c r="B94" s="90"/>
      <c r="C94" s="90"/>
      <c r="D94" s="106"/>
      <c r="E94" s="106"/>
      <c r="F94" s="73"/>
    </row>
    <row r="95" spans="1:6" ht="14" thickBot="1" x14ac:dyDescent="0.2">
      <c r="A95" s="375" t="s">
        <v>439</v>
      </c>
      <c r="B95" s="376"/>
      <c r="C95" s="376"/>
      <c r="D95" s="376"/>
      <c r="E95" s="376"/>
      <c r="F95" s="377"/>
    </row>
    <row r="96" spans="1:6" x14ac:dyDescent="0.15">
      <c r="A96" s="401" t="s">
        <v>85</v>
      </c>
      <c r="B96" s="444" t="s">
        <v>45</v>
      </c>
      <c r="C96" s="443"/>
      <c r="D96" s="445" t="s">
        <v>12</v>
      </c>
      <c r="E96" s="106"/>
      <c r="F96" s="73"/>
    </row>
    <row r="97" spans="1:6" ht="17.25" customHeight="1" x14ac:dyDescent="0.15">
      <c r="A97" s="340"/>
      <c r="B97" s="45"/>
      <c r="C97" s="270"/>
      <c r="D97" s="25"/>
      <c r="E97" s="106"/>
      <c r="F97" s="73"/>
    </row>
    <row r="98" spans="1:6" ht="17.25" customHeight="1" x14ac:dyDescent="0.15">
      <c r="A98" s="340"/>
      <c r="B98" s="45"/>
      <c r="C98" s="359"/>
      <c r="D98" s="25"/>
      <c r="E98" s="106"/>
      <c r="F98" s="73"/>
    </row>
    <row r="99" spans="1:6" ht="17.25" customHeight="1" x14ac:dyDescent="0.15">
      <c r="A99" s="340"/>
      <c r="B99" s="45"/>
      <c r="C99" s="359"/>
      <c r="D99" s="25"/>
      <c r="E99" s="106"/>
      <c r="F99" s="73"/>
    </row>
    <row r="100" spans="1:6" ht="17.25" customHeight="1" x14ac:dyDescent="0.15">
      <c r="A100" s="340"/>
      <c r="B100" s="45"/>
      <c r="C100" s="359"/>
      <c r="D100" s="25"/>
      <c r="E100" s="106"/>
      <c r="F100" s="73"/>
    </row>
    <row r="101" spans="1:6" ht="14" thickBot="1" x14ac:dyDescent="0.2">
      <c r="A101" s="106"/>
      <c r="B101" s="106"/>
      <c r="C101" s="106"/>
      <c r="D101" s="106"/>
      <c r="E101" s="106"/>
      <c r="F101" s="73"/>
    </row>
    <row r="102" spans="1:6" ht="14" thickBot="1" x14ac:dyDescent="0.2">
      <c r="A102" s="171" t="s">
        <v>422</v>
      </c>
      <c r="B102" s="173"/>
      <c r="C102" s="173"/>
      <c r="D102" s="106"/>
      <c r="E102" s="106"/>
      <c r="F102" s="73"/>
    </row>
    <row r="103" spans="1:6" ht="14" thickBot="1" x14ac:dyDescent="0.2">
      <c r="A103" s="106"/>
      <c r="B103" s="172"/>
      <c r="C103" s="173"/>
      <c r="D103" s="106"/>
      <c r="E103" s="106"/>
      <c r="F103" s="73"/>
    </row>
    <row r="104" spans="1:6" ht="15" thickBot="1" x14ac:dyDescent="0.2">
      <c r="A104" s="106"/>
      <c r="B104" s="106"/>
      <c r="C104" s="639" t="s">
        <v>440</v>
      </c>
      <c r="D104" s="643">
        <f>SUM(D97:D100)</f>
        <v>0</v>
      </c>
      <c r="E104" s="106"/>
      <c r="F104" s="73"/>
    </row>
    <row r="105" spans="1:6" ht="24" customHeight="1" x14ac:dyDescent="0.15">
      <c r="A105" s="121"/>
      <c r="B105" s="90"/>
      <c r="C105" s="90"/>
      <c r="D105" s="90"/>
      <c r="E105" s="90"/>
      <c r="F105" s="73"/>
    </row>
    <row r="106" spans="1:6" x14ac:dyDescent="0.15">
      <c r="A106" s="164"/>
      <c r="B106" s="106"/>
      <c r="C106" s="106"/>
      <c r="D106" s="106"/>
      <c r="E106" s="90"/>
      <c r="F106" s="73"/>
    </row>
    <row r="107" spans="1:6" ht="15" customHeight="1" thickBot="1" x14ac:dyDescent="0.2">
      <c r="A107" s="90"/>
      <c r="B107" s="90"/>
      <c r="C107" s="90"/>
      <c r="D107" s="90"/>
      <c r="E107" s="90"/>
      <c r="F107" s="73"/>
    </row>
    <row r="108" spans="1:6" ht="14" thickBot="1" x14ac:dyDescent="0.2">
      <c r="A108" s="375" t="s">
        <v>441</v>
      </c>
      <c r="B108" s="403"/>
      <c r="C108" s="403"/>
      <c r="D108" s="403"/>
      <c r="E108" s="403"/>
      <c r="F108" s="377"/>
    </row>
    <row r="109" spans="1:6" x14ac:dyDescent="0.15">
      <c r="A109" s="68" t="s">
        <v>124</v>
      </c>
      <c r="B109" s="67"/>
      <c r="C109" s="67"/>
      <c r="D109" s="67"/>
      <c r="E109" s="67"/>
      <c r="F109" s="73"/>
    </row>
    <row r="110" spans="1:6" ht="20.25" customHeight="1" x14ac:dyDescent="0.15">
      <c r="A110" s="191"/>
      <c r="B110" s="191" t="s">
        <v>28</v>
      </c>
      <c r="C110" s="191" t="s">
        <v>29</v>
      </c>
      <c r="D110" s="282" t="s">
        <v>31</v>
      </c>
      <c r="E110" s="67"/>
      <c r="F110" s="79"/>
    </row>
    <row r="111" spans="1:6" ht="13" customHeight="1" x14ac:dyDescent="0.15">
      <c r="A111" s="774" t="s">
        <v>454</v>
      </c>
      <c r="B111" s="52"/>
      <c r="C111" s="53"/>
      <c r="D111" s="651"/>
      <c r="E111" s="67"/>
      <c r="F111" s="84"/>
    </row>
    <row r="112" spans="1:6" ht="16" x14ac:dyDescent="0.15">
      <c r="A112" s="775"/>
      <c r="B112" s="158"/>
      <c r="C112" s="158">
        <f>IF((C111="PI/MPI"),100%,IF((C111="Co-I"),50%,0))</f>
        <v>0</v>
      </c>
      <c r="D112" s="652">
        <f>B112*C112</f>
        <v>0</v>
      </c>
      <c r="E112" s="67"/>
      <c r="F112" s="84"/>
    </row>
    <row r="113" spans="1:13" ht="13" customHeight="1" x14ac:dyDescent="0.15">
      <c r="A113" s="180"/>
      <c r="B113" s="155"/>
      <c r="C113" s="155" t="s">
        <v>47</v>
      </c>
      <c r="D113" s="155" t="s">
        <v>3</v>
      </c>
      <c r="E113" s="67"/>
      <c r="F113" s="84"/>
    </row>
    <row r="114" spans="1:13" x14ac:dyDescent="0.15">
      <c r="A114" s="576" t="s">
        <v>398</v>
      </c>
      <c r="B114" s="51">
        <v>0</v>
      </c>
      <c r="C114" s="584">
        <v>4.0000000000000002E-4</v>
      </c>
      <c r="D114" s="585">
        <f>SUM(B114*C114)</f>
        <v>0</v>
      </c>
      <c r="E114" s="67"/>
      <c r="F114" s="84"/>
    </row>
    <row r="115" spans="1:13" x14ac:dyDescent="0.15">
      <c r="A115" s="188" t="s">
        <v>95</v>
      </c>
      <c r="B115" s="51">
        <v>0</v>
      </c>
      <c r="C115" s="158">
        <v>4.0000000000000002E-4</v>
      </c>
      <c r="D115" s="170">
        <f>(B115*C115)</f>
        <v>0</v>
      </c>
      <c r="E115" s="67"/>
      <c r="F115" s="469"/>
      <c r="G115" s="469"/>
      <c r="H115" s="469"/>
      <c r="I115" s="469"/>
      <c r="J115" s="469"/>
      <c r="K115" s="469"/>
      <c r="L115" s="469"/>
      <c r="M115" s="469"/>
    </row>
    <row r="116" spans="1:13" x14ac:dyDescent="0.15">
      <c r="A116" s="335"/>
      <c r="B116" s="335"/>
      <c r="C116" s="335"/>
      <c r="D116" s="335"/>
      <c r="E116" s="67"/>
      <c r="F116" s="586"/>
      <c r="G116" s="469"/>
      <c r="H116" s="469"/>
      <c r="I116" s="469"/>
      <c r="J116" s="469"/>
      <c r="K116" s="469"/>
      <c r="L116" s="469"/>
      <c r="M116" s="469"/>
    </row>
    <row r="117" spans="1:13" ht="13" customHeight="1" x14ac:dyDescent="0.15">
      <c r="A117" s="106"/>
      <c r="B117" s="182" t="s">
        <v>59</v>
      </c>
      <c r="C117" s="183"/>
      <c r="D117" s="361">
        <f>SUM(D112,D114:D115)</f>
        <v>0</v>
      </c>
      <c r="E117" s="67"/>
      <c r="F117" s="84"/>
    </row>
    <row r="118" spans="1:13" x14ac:dyDescent="0.15">
      <c r="A118" s="106"/>
      <c r="B118" s="106"/>
      <c r="C118" s="106"/>
      <c r="D118" s="106"/>
      <c r="E118" s="67"/>
      <c r="F118" s="84"/>
    </row>
    <row r="119" spans="1:13" x14ac:dyDescent="0.15">
      <c r="A119" s="185"/>
      <c r="B119" s="155"/>
      <c r="C119" s="185"/>
      <c r="D119" s="106"/>
      <c r="E119" s="67"/>
      <c r="F119" s="84"/>
    </row>
    <row r="120" spans="1:13" ht="15" customHeight="1" x14ac:dyDescent="0.15">
      <c r="A120" s="185"/>
      <c r="B120" s="742" t="s">
        <v>60</v>
      </c>
      <c r="C120" s="743"/>
      <c r="D120" s="184">
        <f>SUM(D117)</f>
        <v>0</v>
      </c>
      <c r="E120" s="67"/>
      <c r="F120" s="84"/>
    </row>
    <row r="121" spans="1:13" x14ac:dyDescent="0.15">
      <c r="A121" s="180"/>
      <c r="B121" s="186"/>
      <c r="C121" s="187"/>
      <c r="D121" s="181"/>
      <c r="E121" s="67"/>
      <c r="F121" s="84"/>
    </row>
    <row r="122" spans="1:13" ht="14" thickBot="1" x14ac:dyDescent="0.2">
      <c r="A122" s="482" t="s">
        <v>399</v>
      </c>
      <c r="B122" s="189"/>
      <c r="C122" s="70"/>
      <c r="D122" s="71"/>
      <c r="E122" s="67"/>
      <c r="F122" s="84"/>
    </row>
    <row r="123" spans="1:13" ht="18" customHeight="1" thickBot="1" x14ac:dyDescent="0.2">
      <c r="A123" s="67"/>
      <c r="B123" s="67"/>
      <c r="C123" s="190" t="s">
        <v>49</v>
      </c>
      <c r="D123" s="278">
        <f>SUM(D120)</f>
        <v>0</v>
      </c>
      <c r="E123" s="67"/>
      <c r="F123" s="84"/>
    </row>
    <row r="124" spans="1:13" x14ac:dyDescent="0.15">
      <c r="A124" s="68" t="s">
        <v>511</v>
      </c>
      <c r="B124" s="67"/>
      <c r="C124" s="67"/>
      <c r="D124" s="67"/>
      <c r="E124" s="67"/>
      <c r="F124" s="73"/>
    </row>
    <row r="125" spans="1:13" ht="20.25" customHeight="1" x14ac:dyDescent="0.15">
      <c r="A125" s="191"/>
      <c r="B125" s="191" t="s">
        <v>28</v>
      </c>
      <c r="C125" s="191" t="s">
        <v>29</v>
      </c>
      <c r="D125" s="282" t="s">
        <v>31</v>
      </c>
      <c r="E125" s="67"/>
      <c r="F125" s="79"/>
    </row>
    <row r="126" spans="1:13" ht="13" customHeight="1" x14ac:dyDescent="0.15">
      <c r="A126" s="774" t="s">
        <v>454</v>
      </c>
      <c r="B126" s="52"/>
      <c r="C126" s="53"/>
      <c r="D126" s="651"/>
      <c r="E126" s="67"/>
      <c r="F126" s="84"/>
    </row>
    <row r="127" spans="1:13" ht="16" x14ac:dyDescent="0.15">
      <c r="A127" s="775"/>
      <c r="B127" s="158"/>
      <c r="C127" s="158">
        <f>IF((C126="PI/MPI"),100%,IF((C126="Co-I"),50%,0))</f>
        <v>0</v>
      </c>
      <c r="D127" s="652">
        <f>B127*C127</f>
        <v>0</v>
      </c>
      <c r="E127" s="67"/>
      <c r="F127" s="84"/>
    </row>
    <row r="128" spans="1:13" ht="13" customHeight="1" x14ac:dyDescent="0.15">
      <c r="A128" s="180"/>
      <c r="B128" s="155"/>
      <c r="C128" s="155" t="s">
        <v>47</v>
      </c>
      <c r="D128" s="155" t="s">
        <v>3</v>
      </c>
      <c r="E128" s="67"/>
      <c r="F128" s="84"/>
    </row>
    <row r="129" spans="1:13" x14ac:dyDescent="0.15">
      <c r="A129" s="576" t="s">
        <v>398</v>
      </c>
      <c r="B129" s="51">
        <v>0</v>
      </c>
      <c r="C129" s="584">
        <v>4.0000000000000002E-4</v>
      </c>
      <c r="D129" s="585">
        <f>SUM(B129*C129)</f>
        <v>0</v>
      </c>
      <c r="E129" s="67"/>
      <c r="F129" s="84"/>
    </row>
    <row r="130" spans="1:13" x14ac:dyDescent="0.15">
      <c r="A130" s="188" t="s">
        <v>95</v>
      </c>
      <c r="B130" s="51">
        <v>0</v>
      </c>
      <c r="C130" s="158">
        <v>4.0000000000000002E-4</v>
      </c>
      <c r="D130" s="170">
        <f>(B130*C130)</f>
        <v>0</v>
      </c>
      <c r="E130" s="67"/>
      <c r="F130" s="469"/>
      <c r="G130" s="469"/>
      <c r="H130" s="469"/>
      <c r="I130" s="469"/>
      <c r="J130" s="469"/>
      <c r="K130" s="469"/>
      <c r="L130" s="469"/>
      <c r="M130" s="469"/>
    </row>
    <row r="131" spans="1:13" x14ac:dyDescent="0.15">
      <c r="A131" s="335"/>
      <c r="B131" s="335"/>
      <c r="C131" s="335"/>
      <c r="D131" s="335"/>
      <c r="E131" s="67"/>
      <c r="F131" s="586"/>
      <c r="G131" s="469"/>
      <c r="H131" s="469"/>
      <c r="I131" s="469"/>
      <c r="J131" s="469"/>
      <c r="K131" s="469"/>
      <c r="L131" s="469"/>
      <c r="M131" s="469"/>
    </row>
    <row r="132" spans="1:13" ht="13" customHeight="1" x14ac:dyDescent="0.15">
      <c r="A132" s="106"/>
      <c r="B132" s="182" t="s">
        <v>59</v>
      </c>
      <c r="C132" s="183"/>
      <c r="D132" s="361">
        <f>SUM(D127,D129:D130)</f>
        <v>0</v>
      </c>
      <c r="E132" s="67"/>
      <c r="F132" s="84"/>
    </row>
    <row r="133" spans="1:13" x14ac:dyDescent="0.15">
      <c r="A133" s="106"/>
      <c r="B133" s="106"/>
      <c r="C133" s="106"/>
      <c r="D133" s="106"/>
      <c r="E133" s="67"/>
      <c r="F133" s="84"/>
    </row>
    <row r="134" spans="1:13" x14ac:dyDescent="0.15">
      <c r="A134" s="185"/>
      <c r="B134" s="155"/>
      <c r="C134" s="185"/>
      <c r="D134" s="106"/>
      <c r="E134" s="67"/>
      <c r="F134" s="84"/>
    </row>
    <row r="135" spans="1:13" ht="15" customHeight="1" x14ac:dyDescent="0.15">
      <c r="A135" s="185"/>
      <c r="B135" s="742" t="s">
        <v>60</v>
      </c>
      <c r="C135" s="743"/>
      <c r="D135" s="184">
        <f>SUM(D132)</f>
        <v>0</v>
      </c>
      <c r="E135" s="67"/>
      <c r="F135" s="84"/>
    </row>
    <row r="136" spans="1:13" x14ac:dyDescent="0.15">
      <c r="A136" s="180"/>
      <c r="B136" s="186"/>
      <c r="C136" s="187"/>
      <c r="D136" s="181"/>
      <c r="E136" s="67"/>
      <c r="F136" s="84"/>
    </row>
    <row r="137" spans="1:13" ht="14" thickBot="1" x14ac:dyDescent="0.2">
      <c r="A137" s="482" t="s">
        <v>399</v>
      </c>
      <c r="B137" s="189"/>
      <c r="C137" s="70"/>
      <c r="D137" s="71"/>
      <c r="E137" s="67"/>
      <c r="F137" s="84"/>
    </row>
    <row r="138" spans="1:13" ht="18" customHeight="1" thickBot="1" x14ac:dyDescent="0.2">
      <c r="A138" s="67"/>
      <c r="B138" s="67"/>
      <c r="C138" s="190" t="s">
        <v>50</v>
      </c>
      <c r="D138" s="278">
        <f>SUM(D135)</f>
        <v>0</v>
      </c>
      <c r="E138" s="67"/>
      <c r="F138" s="84"/>
    </row>
    <row r="139" spans="1:13" ht="13.5" customHeight="1" thickBot="1" x14ac:dyDescent="0.2">
      <c r="A139" s="73"/>
      <c r="B139" s="73"/>
      <c r="C139" s="283"/>
      <c r="D139" s="284"/>
      <c r="E139" s="67"/>
      <c r="F139" s="79"/>
    </row>
    <row r="140" spans="1:13" ht="15.75" customHeight="1" thickBot="1" x14ac:dyDescent="0.2">
      <c r="A140" s="207"/>
      <c r="B140" s="279"/>
      <c r="C140" s="80" t="s">
        <v>305</v>
      </c>
      <c r="D140" s="516">
        <f>SUM(D123,D138)</f>
        <v>0</v>
      </c>
      <c r="E140" s="279"/>
      <c r="F140" s="79"/>
    </row>
    <row r="141" spans="1:13" ht="17.25" customHeight="1" thickBot="1" x14ac:dyDescent="0.2">
      <c r="A141" s="73"/>
      <c r="B141" s="767" t="s">
        <v>31</v>
      </c>
      <c r="C141" s="768"/>
      <c r="D141" s="197"/>
      <c r="E141" s="67"/>
      <c r="F141" s="84"/>
    </row>
    <row r="142" spans="1:13" x14ac:dyDescent="0.15">
      <c r="A142" s="198" t="s">
        <v>32</v>
      </c>
      <c r="B142" s="199" t="s">
        <v>396</v>
      </c>
      <c r="C142" s="199" t="s">
        <v>397</v>
      </c>
      <c r="D142" s="200"/>
      <c r="E142" s="73"/>
      <c r="F142" s="84"/>
    </row>
    <row r="143" spans="1:13" x14ac:dyDescent="0.15">
      <c r="A143" s="201" t="s">
        <v>33</v>
      </c>
      <c r="B143" s="202">
        <v>60</v>
      </c>
      <c r="C143" s="202">
        <v>30</v>
      </c>
      <c r="D143" s="203"/>
      <c r="E143" s="67"/>
      <c r="F143" s="84"/>
    </row>
    <row r="144" spans="1:13" x14ac:dyDescent="0.15">
      <c r="A144" s="159" t="s">
        <v>157</v>
      </c>
      <c r="B144" s="202">
        <v>40</v>
      </c>
      <c r="C144" s="202">
        <v>20</v>
      </c>
      <c r="D144" s="203"/>
      <c r="E144" s="67"/>
      <c r="F144" s="84"/>
    </row>
    <row r="145" spans="1:6" ht="14" thickBot="1" x14ac:dyDescent="0.2">
      <c r="A145" s="160" t="s">
        <v>156</v>
      </c>
      <c r="B145" s="204">
        <v>20</v>
      </c>
      <c r="C145" s="204">
        <v>10</v>
      </c>
      <c r="D145" s="205"/>
      <c r="E145" s="67"/>
      <c r="F145" s="84"/>
    </row>
    <row r="146" spans="1:6" x14ac:dyDescent="0.15">
      <c r="A146" s="206"/>
      <c r="B146" s="70"/>
      <c r="C146" s="70"/>
      <c r="D146" s="205"/>
      <c r="E146" s="67"/>
      <c r="F146" s="79"/>
    </row>
    <row r="147" spans="1:6" x14ac:dyDescent="0.15">
      <c r="A147" s="482" t="s">
        <v>488</v>
      </c>
      <c r="B147" s="206"/>
      <c r="C147" s="73"/>
      <c r="D147" s="79"/>
      <c r="E147" s="67"/>
      <c r="F147" s="79"/>
    </row>
    <row r="148" spans="1:6" ht="14" thickBot="1" x14ac:dyDescent="0.2">
      <c r="A148" s="482"/>
      <c r="B148" s="73"/>
      <c r="C148" s="73"/>
      <c r="D148" s="67"/>
      <c r="E148" s="67"/>
      <c r="F148" s="79"/>
    </row>
    <row r="149" spans="1:6" ht="14" thickBot="1" x14ac:dyDescent="0.2">
      <c r="A149" s="81" t="s">
        <v>442</v>
      </c>
      <c r="B149" s="85"/>
      <c r="C149" s="85"/>
      <c r="D149" s="85"/>
      <c r="E149" s="86"/>
      <c r="F149" s="79"/>
    </row>
    <row r="150" spans="1:6" x14ac:dyDescent="0.15">
      <c r="A150" s="178" t="s">
        <v>27</v>
      </c>
      <c r="B150" s="60"/>
      <c r="C150" s="60"/>
      <c r="D150" s="60"/>
      <c r="E150" s="60"/>
      <c r="F150" s="79"/>
    </row>
    <row r="151" spans="1:6" x14ac:dyDescent="0.15">
      <c r="A151" s="73"/>
      <c r="B151" s="191" t="s">
        <v>28</v>
      </c>
      <c r="C151" s="191" t="s">
        <v>29</v>
      </c>
      <c r="D151" s="282" t="s">
        <v>31</v>
      </c>
      <c r="E151" s="67"/>
      <c r="F151" s="79"/>
    </row>
    <row r="152" spans="1:6" ht="24" customHeight="1" x14ac:dyDescent="0.15">
      <c r="A152" s="54" t="s">
        <v>62</v>
      </c>
      <c r="B152" s="52"/>
      <c r="C152" s="53"/>
      <c r="D152" s="294"/>
      <c r="E152" s="67"/>
      <c r="F152" s="79"/>
    </row>
    <row r="153" spans="1:6" ht="19" customHeight="1" x14ac:dyDescent="0.15">
      <c r="A153" s="206"/>
      <c r="B153" s="194"/>
      <c r="C153" s="194"/>
      <c r="D153" s="194"/>
      <c r="E153" s="67"/>
      <c r="F153" s="79"/>
    </row>
    <row r="154" spans="1:6" ht="21" customHeight="1" x14ac:dyDescent="0.15">
      <c r="A154" s="206"/>
      <c r="C154" s="196" t="s">
        <v>48</v>
      </c>
      <c r="D154" s="56">
        <f>IF((C152="PI/MPI"),100%,IF((C152="Co-I"),50%,0))</f>
        <v>0</v>
      </c>
      <c r="E154" s="67"/>
      <c r="F154" s="79"/>
    </row>
    <row r="155" spans="1:6" ht="14" thickBot="1" x14ac:dyDescent="0.2">
      <c r="A155" s="209"/>
      <c r="B155" s="73"/>
      <c r="C155" s="203"/>
      <c r="D155" s="73"/>
      <c r="E155" s="67"/>
      <c r="F155" s="79"/>
    </row>
    <row r="156" spans="1:6" ht="14" thickBot="1" x14ac:dyDescent="0.2">
      <c r="A156" s="206"/>
      <c r="B156" s="67"/>
      <c r="C156" s="286" t="s">
        <v>5</v>
      </c>
      <c r="D156" s="564">
        <f>D154*D152</f>
        <v>0</v>
      </c>
      <c r="E156" s="67"/>
      <c r="F156" s="79"/>
    </row>
    <row r="157" spans="1:6" ht="14" thickBot="1" x14ac:dyDescent="0.2">
      <c r="A157" s="206"/>
      <c r="B157" s="67"/>
      <c r="C157" s="121"/>
      <c r="D157" s="67"/>
      <c r="E157" s="67"/>
      <c r="F157" s="79"/>
    </row>
    <row r="158" spans="1:6" x14ac:dyDescent="0.15">
      <c r="A158" s="178" t="s">
        <v>30</v>
      </c>
      <c r="B158" s="60"/>
      <c r="C158" s="60"/>
      <c r="D158" s="60"/>
      <c r="E158" s="60"/>
      <c r="F158" s="79"/>
    </row>
    <row r="159" spans="1:6" x14ac:dyDescent="0.15">
      <c r="A159" s="73"/>
      <c r="B159" s="191" t="s">
        <v>28</v>
      </c>
      <c r="C159" s="191" t="s">
        <v>29</v>
      </c>
      <c r="D159" s="282" t="s">
        <v>31</v>
      </c>
      <c r="E159" s="67"/>
      <c r="F159" s="79"/>
    </row>
    <row r="160" spans="1:6" ht="24" customHeight="1" x14ac:dyDescent="0.15">
      <c r="A160" s="696" t="s">
        <v>507</v>
      </c>
      <c r="B160" s="52"/>
      <c r="C160" s="53"/>
      <c r="D160" s="294"/>
      <c r="E160" s="67"/>
      <c r="F160" s="79"/>
    </row>
    <row r="161" spans="1:6" ht="19" customHeight="1" x14ac:dyDescent="0.15">
      <c r="A161" s="206"/>
      <c r="B161" s="194"/>
      <c r="C161" s="194"/>
      <c r="D161" s="194"/>
      <c r="E161" s="67"/>
      <c r="F161" s="79"/>
    </row>
    <row r="162" spans="1:6" ht="21" customHeight="1" x14ac:dyDescent="0.15">
      <c r="A162" s="206"/>
      <c r="C162" s="196" t="s">
        <v>48</v>
      </c>
      <c r="D162" s="56">
        <f>IF((C160="PI/MPI"),100%,IF((C160="Co-I"),50%,0))</f>
        <v>0</v>
      </c>
      <c r="E162" s="67"/>
      <c r="F162" s="79"/>
    </row>
    <row r="163" spans="1:6" ht="14" thickBot="1" x14ac:dyDescent="0.2">
      <c r="A163" s="209"/>
      <c r="B163" s="73"/>
      <c r="C163" s="203"/>
      <c r="D163" s="73"/>
      <c r="E163" s="67"/>
      <c r="F163" s="79"/>
    </row>
    <row r="164" spans="1:6" ht="14" thickBot="1" x14ac:dyDescent="0.2">
      <c r="A164" s="206"/>
      <c r="B164" s="67"/>
      <c r="C164" s="286" t="s">
        <v>5</v>
      </c>
      <c r="D164" s="564">
        <f>D162*D160</f>
        <v>0</v>
      </c>
      <c r="E164" s="67"/>
      <c r="F164" s="79"/>
    </row>
    <row r="165" spans="1:6" x14ac:dyDescent="0.15">
      <c r="A165" s="206"/>
      <c r="B165" s="67"/>
      <c r="C165" s="121"/>
      <c r="D165" s="67"/>
      <c r="E165" s="67"/>
      <c r="F165" s="79"/>
    </row>
    <row r="166" spans="1:6" ht="14" thickBot="1" x14ac:dyDescent="0.2">
      <c r="A166" s="285"/>
      <c r="B166" s="285"/>
      <c r="C166" s="287"/>
      <c r="D166" s="285"/>
      <c r="E166" s="67"/>
      <c r="F166" s="79"/>
    </row>
    <row r="167" spans="1:6" x14ac:dyDescent="0.15">
      <c r="A167" s="178" t="s">
        <v>61</v>
      </c>
      <c r="B167" s="60"/>
      <c r="C167" s="60"/>
      <c r="D167" s="60"/>
      <c r="E167" s="60"/>
      <c r="F167" s="79"/>
    </row>
    <row r="168" spans="1:6" x14ac:dyDescent="0.15">
      <c r="A168" s="73"/>
      <c r="B168" s="191" t="s">
        <v>28</v>
      </c>
      <c r="C168" s="191" t="s">
        <v>29</v>
      </c>
      <c r="D168" s="282" t="s">
        <v>31</v>
      </c>
      <c r="E168" s="67"/>
      <c r="F168" s="79"/>
    </row>
    <row r="169" spans="1:6" ht="24" customHeight="1" x14ac:dyDescent="0.15">
      <c r="A169" s="696" t="s">
        <v>508</v>
      </c>
      <c r="B169" s="52"/>
      <c r="C169" s="53"/>
      <c r="D169" s="294"/>
      <c r="E169" s="67"/>
      <c r="F169" s="79"/>
    </row>
    <row r="170" spans="1:6" ht="19" customHeight="1" x14ac:dyDescent="0.15">
      <c r="A170" s="206"/>
      <c r="B170" s="194"/>
      <c r="C170" s="194"/>
      <c r="D170" s="194"/>
      <c r="E170" s="67"/>
      <c r="F170" s="79"/>
    </row>
    <row r="171" spans="1:6" ht="21" customHeight="1" x14ac:dyDescent="0.15">
      <c r="A171" s="206"/>
      <c r="C171" s="196" t="s">
        <v>48</v>
      </c>
      <c r="D171" s="56">
        <f>IF((C169="PI/MPI"),100%,IF((C169="Co-I"),50%,0))</f>
        <v>0</v>
      </c>
      <c r="E171" s="67"/>
      <c r="F171" s="79"/>
    </row>
    <row r="172" spans="1:6" ht="14" thickBot="1" x14ac:dyDescent="0.2">
      <c r="A172" s="209"/>
      <c r="B172" s="73"/>
      <c r="C172" s="203"/>
      <c r="D172" s="73"/>
      <c r="E172" s="67"/>
      <c r="F172" s="79"/>
    </row>
    <row r="173" spans="1:6" ht="14" thickBot="1" x14ac:dyDescent="0.2">
      <c r="A173" s="206"/>
      <c r="B173" s="67"/>
      <c r="C173" s="286" t="s">
        <v>5</v>
      </c>
      <c r="D173" s="564">
        <f>D171*D169</f>
        <v>0</v>
      </c>
      <c r="E173" s="67"/>
      <c r="F173" s="79"/>
    </row>
    <row r="174" spans="1:6" x14ac:dyDescent="0.15">
      <c r="A174" s="206"/>
      <c r="B174" s="67"/>
      <c r="C174" s="121"/>
      <c r="D174" s="67"/>
      <c r="E174" s="67"/>
      <c r="F174" s="79"/>
    </row>
    <row r="175" spans="1:6" ht="14" thickBot="1" x14ac:dyDescent="0.2">
      <c r="A175" s="285"/>
      <c r="B175" s="285"/>
      <c r="C175" s="287"/>
      <c r="D175" s="285"/>
      <c r="E175" s="67"/>
      <c r="F175" s="79"/>
    </row>
    <row r="176" spans="1:6" x14ac:dyDescent="0.15">
      <c r="A176" s="178" t="s">
        <v>168</v>
      </c>
      <c r="B176" s="60"/>
      <c r="C176" s="60"/>
      <c r="D176" s="60"/>
      <c r="E176" s="60"/>
      <c r="F176" s="79"/>
    </row>
    <row r="177" spans="1:6" x14ac:dyDescent="0.15">
      <c r="A177" s="73"/>
      <c r="B177" s="191" t="s">
        <v>28</v>
      </c>
      <c r="C177" s="191" t="s">
        <v>29</v>
      </c>
      <c r="D177" s="282" t="s">
        <v>31</v>
      </c>
      <c r="E177" s="67"/>
      <c r="F177" s="79"/>
    </row>
    <row r="178" spans="1:6" ht="24" customHeight="1" x14ac:dyDescent="0.15">
      <c r="A178" s="696" t="s">
        <v>509</v>
      </c>
      <c r="B178" s="52"/>
      <c r="C178" s="53"/>
      <c r="D178" s="294"/>
      <c r="E178" s="67"/>
      <c r="F178" s="79"/>
    </row>
    <row r="179" spans="1:6" ht="19" customHeight="1" x14ac:dyDescent="0.15">
      <c r="A179" s="206"/>
      <c r="B179" s="194"/>
      <c r="C179" s="194"/>
      <c r="D179" s="194"/>
      <c r="E179" s="67"/>
      <c r="F179" s="79"/>
    </row>
    <row r="180" spans="1:6" ht="21" customHeight="1" x14ac:dyDescent="0.15">
      <c r="A180" s="206"/>
      <c r="C180" s="196" t="s">
        <v>48</v>
      </c>
      <c r="D180" s="56">
        <f>IF((C178="PI/MPI"),100%,IF((C178="Co-I"),50%,0))</f>
        <v>0</v>
      </c>
      <c r="E180" s="67"/>
      <c r="F180" s="79"/>
    </row>
    <row r="181" spans="1:6" ht="14" thickBot="1" x14ac:dyDescent="0.2">
      <c r="A181" s="209"/>
      <c r="B181" s="73"/>
      <c r="C181" s="203"/>
      <c r="D181" s="73"/>
      <c r="E181" s="67"/>
      <c r="F181" s="79"/>
    </row>
    <row r="182" spans="1:6" ht="14" thickBot="1" x14ac:dyDescent="0.2">
      <c r="A182" s="206"/>
      <c r="B182" s="67"/>
      <c r="C182" s="286" t="s">
        <v>5</v>
      </c>
      <c r="D182" s="564">
        <f>D180*D178</f>
        <v>0</v>
      </c>
      <c r="E182" s="67"/>
      <c r="F182" s="79"/>
    </row>
    <row r="183" spans="1:6" x14ac:dyDescent="0.15">
      <c r="A183" s="206"/>
      <c r="B183" s="67"/>
      <c r="C183" s="121"/>
      <c r="D183" s="67"/>
      <c r="E183" s="67"/>
      <c r="F183" s="79"/>
    </row>
    <row r="184" spans="1:6" ht="14" thickBot="1" x14ac:dyDescent="0.2">
      <c r="A184" s="285"/>
      <c r="B184" s="285"/>
      <c r="C184" s="287"/>
      <c r="D184" s="285"/>
      <c r="E184" s="67"/>
      <c r="F184" s="79"/>
    </row>
    <row r="185" spans="1:6" x14ac:dyDescent="0.15">
      <c r="A185" s="178" t="s">
        <v>169</v>
      </c>
      <c r="B185" s="60"/>
      <c r="C185" s="60"/>
      <c r="D185" s="60"/>
      <c r="E185" s="60"/>
      <c r="F185" s="79"/>
    </row>
    <row r="186" spans="1:6" x14ac:dyDescent="0.15">
      <c r="A186" s="73"/>
      <c r="B186" s="191" t="s">
        <v>28</v>
      </c>
      <c r="C186" s="191" t="s">
        <v>29</v>
      </c>
      <c r="D186" s="282" t="s">
        <v>31</v>
      </c>
      <c r="E186" s="67"/>
      <c r="F186" s="79"/>
    </row>
    <row r="187" spans="1:6" ht="24" customHeight="1" x14ac:dyDescent="0.15">
      <c r="A187" s="696" t="s">
        <v>510</v>
      </c>
      <c r="B187" s="52"/>
      <c r="C187" s="53"/>
      <c r="D187" s="294"/>
      <c r="E187" s="67"/>
      <c r="F187" s="79"/>
    </row>
    <row r="188" spans="1:6" ht="19" customHeight="1" x14ac:dyDescent="0.15">
      <c r="A188" s="206"/>
      <c r="B188" s="194"/>
      <c r="C188" s="194"/>
      <c r="D188" s="194"/>
      <c r="E188" s="67"/>
      <c r="F188" s="79"/>
    </row>
    <row r="189" spans="1:6" ht="21" customHeight="1" x14ac:dyDescent="0.15">
      <c r="A189" s="206"/>
      <c r="C189" s="196" t="s">
        <v>48</v>
      </c>
      <c r="D189" s="56">
        <f>IF((C187="PI/MPI"),100%,IF((C187="Co-I"),50%,0))</f>
        <v>0</v>
      </c>
      <c r="E189" s="67"/>
      <c r="F189" s="79"/>
    </row>
    <row r="190" spans="1:6" ht="14" thickBot="1" x14ac:dyDescent="0.2">
      <c r="A190" s="209"/>
      <c r="B190" s="73"/>
      <c r="C190" s="203"/>
      <c r="D190" s="73"/>
      <c r="E190" s="67"/>
      <c r="F190" s="79"/>
    </row>
    <row r="191" spans="1:6" ht="14" thickBot="1" x14ac:dyDescent="0.2">
      <c r="A191" s="206"/>
      <c r="B191" s="67"/>
      <c r="C191" s="286" t="s">
        <v>5</v>
      </c>
      <c r="D191" s="564">
        <f>D189*D187</f>
        <v>0</v>
      </c>
      <c r="E191" s="67"/>
      <c r="F191" s="79"/>
    </row>
    <row r="192" spans="1:6" ht="14" thickBot="1" x14ac:dyDescent="0.2">
      <c r="A192" s="206"/>
      <c r="B192" s="67"/>
      <c r="C192" s="121"/>
      <c r="D192" s="67"/>
      <c r="E192" s="67"/>
      <c r="F192" s="79"/>
    </row>
    <row r="193" spans="1:6" ht="14" thickBot="1" x14ac:dyDescent="0.2">
      <c r="A193" s="206"/>
      <c r="B193" s="67"/>
      <c r="C193" s="565"/>
      <c r="D193" s="277"/>
      <c r="E193" s="67"/>
      <c r="F193" s="79"/>
    </row>
    <row r="194" spans="1:6" ht="17.25" customHeight="1" thickBot="1" x14ac:dyDescent="0.2">
      <c r="A194" s="73"/>
      <c r="B194" s="767" t="s">
        <v>31</v>
      </c>
      <c r="C194" s="768"/>
      <c r="D194" s="197"/>
      <c r="E194" s="67"/>
      <c r="F194" s="84"/>
    </row>
    <row r="195" spans="1:6" x14ac:dyDescent="0.15">
      <c r="A195" s="198" t="s">
        <v>32</v>
      </c>
      <c r="B195" s="199" t="s">
        <v>396</v>
      </c>
      <c r="C195" s="199" t="s">
        <v>397</v>
      </c>
      <c r="D195" s="200"/>
      <c r="E195" s="73"/>
      <c r="F195" s="84"/>
    </row>
    <row r="196" spans="1:6" x14ac:dyDescent="0.15">
      <c r="A196" s="201" t="s">
        <v>33</v>
      </c>
      <c r="B196" s="202">
        <v>20</v>
      </c>
      <c r="C196" s="202">
        <v>10</v>
      </c>
      <c r="D196" s="203"/>
      <c r="E196" s="67"/>
      <c r="F196" s="84"/>
    </row>
    <row r="197" spans="1:6" x14ac:dyDescent="0.15">
      <c r="A197" s="159" t="s">
        <v>157</v>
      </c>
      <c r="B197" s="202">
        <v>15</v>
      </c>
      <c r="C197" s="202">
        <v>7.5</v>
      </c>
      <c r="D197" s="203"/>
      <c r="E197" s="67"/>
      <c r="F197" s="84"/>
    </row>
    <row r="198" spans="1:6" ht="14" thickBot="1" x14ac:dyDescent="0.2">
      <c r="A198" s="160" t="s">
        <v>156</v>
      </c>
      <c r="B198" s="204">
        <v>10</v>
      </c>
      <c r="C198" s="204">
        <v>5</v>
      </c>
      <c r="D198" s="205"/>
      <c r="E198" s="67"/>
      <c r="F198" s="84"/>
    </row>
    <row r="199" spans="1:6" ht="15.75" customHeight="1" x14ac:dyDescent="0.15">
      <c r="A199" s="285"/>
      <c r="B199" s="285"/>
      <c r="C199" s="287"/>
      <c r="D199" s="285"/>
      <c r="E199" s="67"/>
      <c r="F199" s="79"/>
    </row>
    <row r="200" spans="1:6" ht="14" thickBot="1" x14ac:dyDescent="0.2">
      <c r="A200" s="67"/>
      <c r="B200" s="70"/>
      <c r="C200" s="203"/>
      <c r="D200" s="67"/>
      <c r="E200" s="67"/>
      <c r="F200" s="73"/>
    </row>
    <row r="201" spans="1:6" ht="15" thickBot="1" x14ac:dyDescent="0.2">
      <c r="A201" s="279"/>
      <c r="B201" s="279"/>
      <c r="C201" s="664" t="s">
        <v>306</v>
      </c>
      <c r="D201" s="698">
        <f>SUM(D156,D164,D173,D182,D191)</f>
        <v>0</v>
      </c>
      <c r="E201" s="279"/>
      <c r="F201" s="73"/>
    </row>
    <row r="202" spans="1:6" ht="14" thickBot="1" x14ac:dyDescent="0.2">
      <c r="A202" s="67"/>
      <c r="B202" s="67"/>
      <c r="C202" s="90"/>
      <c r="D202" s="211"/>
      <c r="E202" s="67"/>
      <c r="F202" s="73"/>
    </row>
    <row r="203" spans="1:6" ht="14" thickBot="1" x14ac:dyDescent="0.2">
      <c r="A203" s="375" t="s">
        <v>443</v>
      </c>
      <c r="B203" s="403"/>
      <c r="C203" s="403"/>
      <c r="D203" s="403"/>
      <c r="E203" s="403"/>
      <c r="F203" s="377"/>
    </row>
    <row r="204" spans="1:6" x14ac:dyDescent="0.15">
      <c r="A204" s="67"/>
      <c r="B204" s="67"/>
      <c r="C204" s="90"/>
      <c r="D204" s="211"/>
      <c r="E204" s="67"/>
      <c r="F204" s="73"/>
    </row>
    <row r="205" spans="1:6" x14ac:dyDescent="0.15">
      <c r="A205" s="128" t="s">
        <v>82</v>
      </c>
      <c r="B205" s="67"/>
      <c r="C205" s="90"/>
      <c r="D205" s="211"/>
      <c r="E205" s="67"/>
      <c r="F205" s="73"/>
    </row>
    <row r="206" spans="1:6" x14ac:dyDescent="0.15">
      <c r="A206" s="121" t="s">
        <v>84</v>
      </c>
      <c r="B206" s="131" t="s">
        <v>58</v>
      </c>
      <c r="C206" s="131"/>
      <c r="D206" s="404" t="s">
        <v>12</v>
      </c>
      <c r="E206" s="67"/>
      <c r="F206" s="73"/>
    </row>
    <row r="207" spans="1:6" x14ac:dyDescent="0.15">
      <c r="A207" s="341"/>
      <c r="B207" s="299"/>
      <c r="C207" s="519"/>
      <c r="D207" s="25"/>
      <c r="E207" s="67"/>
      <c r="F207" s="73"/>
    </row>
    <row r="208" spans="1:6" x14ac:dyDescent="0.15">
      <c r="A208" s="299"/>
      <c r="B208" s="299"/>
      <c r="C208" s="519"/>
      <c r="D208" s="25"/>
      <c r="E208" s="67"/>
      <c r="F208" s="73"/>
    </row>
    <row r="209" spans="1:6" ht="12" customHeight="1" thickBot="1" x14ac:dyDescent="0.2">
      <c r="A209" s="59"/>
      <c r="B209" s="299"/>
      <c r="C209" s="519"/>
      <c r="D209" s="25"/>
      <c r="E209" s="67"/>
      <c r="F209" s="73"/>
    </row>
    <row r="210" spans="1:6" ht="12" customHeight="1" thickBot="1" x14ac:dyDescent="0.2">
      <c r="A210" s="571" t="s">
        <v>423</v>
      </c>
      <c r="B210" s="67"/>
      <c r="C210" s="90"/>
      <c r="D210" s="211"/>
      <c r="E210" s="67"/>
      <c r="F210" s="73"/>
    </row>
    <row r="211" spans="1:6" x14ac:dyDescent="0.15">
      <c r="A211" s="67"/>
      <c r="B211" s="67"/>
      <c r="C211" s="90"/>
      <c r="D211" s="211"/>
      <c r="E211" s="67"/>
      <c r="F211" s="73"/>
    </row>
    <row r="212" spans="1:6" x14ac:dyDescent="0.15">
      <c r="A212" s="128" t="s">
        <v>83</v>
      </c>
      <c r="B212" s="67"/>
      <c r="C212" s="90"/>
      <c r="D212" s="211"/>
      <c r="E212" s="67"/>
      <c r="F212" s="73"/>
    </row>
    <row r="213" spans="1:6" x14ac:dyDescent="0.15">
      <c r="A213" s="121" t="s">
        <v>85</v>
      </c>
      <c r="B213" s="131" t="s">
        <v>58</v>
      </c>
      <c r="C213" s="131"/>
      <c r="D213" s="404" t="s">
        <v>12</v>
      </c>
      <c r="E213" s="67"/>
      <c r="F213" s="73"/>
    </row>
    <row r="214" spans="1:6" x14ac:dyDescent="0.15">
      <c r="A214" s="344"/>
      <c r="B214" s="24"/>
      <c r="C214" s="518"/>
      <c r="D214" s="357"/>
      <c r="E214" s="67"/>
      <c r="F214" s="73"/>
    </row>
    <row r="215" spans="1:6" x14ac:dyDescent="0.15">
      <c r="A215" s="58"/>
      <c r="B215" s="24"/>
      <c r="C215" s="518"/>
      <c r="D215" s="25"/>
      <c r="E215" s="67"/>
      <c r="F215" s="73"/>
    </row>
    <row r="216" spans="1:6" ht="14" thickBot="1" x14ac:dyDescent="0.2">
      <c r="A216" s="59"/>
      <c r="B216" s="24"/>
      <c r="C216" s="518"/>
      <c r="D216" s="25"/>
      <c r="E216" s="67"/>
      <c r="F216" s="73"/>
    </row>
    <row r="217" spans="1:6" ht="14" thickBot="1" x14ac:dyDescent="0.2">
      <c r="A217" s="405" t="s">
        <v>102</v>
      </c>
      <c r="B217" s="70"/>
      <c r="C217" s="95"/>
      <c r="D217" s="211"/>
      <c r="E217" s="67"/>
      <c r="F217" s="73"/>
    </row>
    <row r="218" spans="1:6" ht="24.75" customHeight="1" x14ac:dyDescent="0.15">
      <c r="A218" s="121"/>
      <c r="B218" s="70"/>
      <c r="C218" s="95"/>
      <c r="D218" s="211"/>
      <c r="E218" s="67"/>
      <c r="F218" s="73"/>
    </row>
    <row r="219" spans="1:6" x14ac:dyDescent="0.15">
      <c r="A219" s="128" t="s">
        <v>86</v>
      </c>
      <c r="B219" s="70"/>
      <c r="C219" s="95"/>
      <c r="D219" s="211"/>
      <c r="E219" s="67"/>
      <c r="F219" s="73"/>
    </row>
    <row r="220" spans="1:6" ht="21" customHeight="1" x14ac:dyDescent="0.15">
      <c r="A220" s="520" t="s">
        <v>347</v>
      </c>
      <c r="B220" s="131" t="s">
        <v>45</v>
      </c>
      <c r="C220" s="131"/>
      <c r="D220" s="404" t="s">
        <v>12</v>
      </c>
      <c r="E220" s="67"/>
      <c r="F220" s="73"/>
    </row>
    <row r="221" spans="1:6" x14ac:dyDescent="0.15">
      <c r="A221" s="342"/>
      <c r="B221" s="300"/>
      <c r="C221" s="501"/>
      <c r="D221" s="25"/>
      <c r="E221" s="67"/>
      <c r="F221" s="73"/>
    </row>
    <row r="222" spans="1:6" x14ac:dyDescent="0.15">
      <c r="A222" s="342"/>
      <c r="B222" s="300"/>
      <c r="C222" s="501"/>
      <c r="D222" s="25"/>
      <c r="E222" s="67"/>
      <c r="F222" s="73"/>
    </row>
    <row r="223" spans="1:6" x14ac:dyDescent="0.15">
      <c r="A223" s="342"/>
      <c r="B223" s="300"/>
      <c r="C223" s="501"/>
      <c r="D223" s="25"/>
      <c r="E223" s="67"/>
      <c r="F223" s="73"/>
    </row>
    <row r="224" spans="1:6" x14ac:dyDescent="0.15">
      <c r="A224" s="342"/>
      <c r="B224" s="300"/>
      <c r="C224" s="501"/>
      <c r="D224" s="25"/>
      <c r="E224" s="67"/>
      <c r="F224" s="73"/>
    </row>
    <row r="225" spans="1:6" ht="14" thickBot="1" x14ac:dyDescent="0.2">
      <c r="A225" s="343"/>
      <c r="B225" s="300"/>
      <c r="C225" s="501"/>
      <c r="D225" s="25"/>
      <c r="E225" s="67"/>
      <c r="F225" s="73"/>
    </row>
    <row r="226" spans="1:6" ht="14" thickBot="1" x14ac:dyDescent="0.2">
      <c r="A226" s="571" t="s">
        <v>424</v>
      </c>
      <c r="B226" s="70"/>
      <c r="C226" s="95"/>
      <c r="D226" s="211"/>
      <c r="E226" s="67"/>
      <c r="F226" s="73"/>
    </row>
    <row r="227" spans="1:6" x14ac:dyDescent="0.15">
      <c r="A227" s="67"/>
      <c r="B227" s="70"/>
      <c r="C227" s="95"/>
      <c r="D227" s="211"/>
      <c r="E227" s="67"/>
      <c r="F227" s="73"/>
    </row>
    <row r="228" spans="1:6" x14ac:dyDescent="0.15">
      <c r="A228" s="128" t="s">
        <v>197</v>
      </c>
      <c r="B228" s="70"/>
      <c r="C228" s="95"/>
      <c r="D228" s="211"/>
      <c r="E228" s="67"/>
      <c r="F228" s="73"/>
    </row>
    <row r="229" spans="1:6" x14ac:dyDescent="0.15">
      <c r="A229" s="218" t="s">
        <v>104</v>
      </c>
      <c r="B229" s="131" t="s">
        <v>45</v>
      </c>
      <c r="C229" s="131"/>
      <c r="D229" s="404" t="s">
        <v>12</v>
      </c>
      <c r="E229" s="67"/>
      <c r="F229" s="73"/>
    </row>
    <row r="230" spans="1:6" x14ac:dyDescent="0.15">
      <c r="A230" s="342"/>
      <c r="B230" s="517"/>
      <c r="C230" s="501"/>
      <c r="D230" s="25"/>
      <c r="E230" s="67"/>
      <c r="F230" s="73"/>
    </row>
    <row r="231" spans="1:6" x14ac:dyDescent="0.15">
      <c r="A231" s="342"/>
      <c r="B231" s="517"/>
      <c r="C231" s="501"/>
      <c r="D231" s="25"/>
      <c r="E231" s="67"/>
      <c r="F231" s="73"/>
    </row>
    <row r="232" spans="1:6" x14ac:dyDescent="0.15">
      <c r="A232" s="342"/>
      <c r="B232" s="517"/>
      <c r="C232" s="501"/>
      <c r="D232" s="25"/>
      <c r="E232" s="67"/>
      <c r="F232" s="73"/>
    </row>
    <row r="233" spans="1:6" x14ac:dyDescent="0.15">
      <c r="A233" s="342"/>
      <c r="B233" s="517"/>
      <c r="C233" s="501"/>
      <c r="D233" s="25"/>
      <c r="E233" s="67"/>
      <c r="F233" s="73"/>
    </row>
    <row r="234" spans="1:6" x14ac:dyDescent="0.15">
      <c r="A234" s="342"/>
      <c r="B234" s="517"/>
      <c r="C234" s="501"/>
      <c r="D234" s="25"/>
      <c r="E234" s="67"/>
      <c r="F234" s="73"/>
    </row>
    <row r="235" spans="1:6" x14ac:dyDescent="0.15">
      <c r="A235" s="342"/>
      <c r="B235" s="517"/>
      <c r="C235" s="501"/>
      <c r="D235" s="25"/>
      <c r="E235" s="67"/>
      <c r="F235" s="73"/>
    </row>
    <row r="236" spans="1:6" x14ac:dyDescent="0.15">
      <c r="A236" s="342"/>
      <c r="B236" s="517"/>
      <c r="C236" s="501"/>
      <c r="D236" s="25"/>
      <c r="E236" s="67"/>
      <c r="F236" s="73"/>
    </row>
    <row r="237" spans="1:6" x14ac:dyDescent="0.15">
      <c r="A237" s="342"/>
      <c r="B237" s="517"/>
      <c r="C237" s="501"/>
      <c r="D237" s="25"/>
      <c r="E237" s="67"/>
      <c r="F237" s="73"/>
    </row>
    <row r="238" spans="1:6" x14ac:dyDescent="0.15">
      <c r="A238" s="342"/>
      <c r="B238" s="517"/>
      <c r="C238" s="501"/>
      <c r="D238" s="25"/>
      <c r="E238" s="67"/>
      <c r="F238" s="73"/>
    </row>
    <row r="239" spans="1:6" x14ac:dyDescent="0.15">
      <c r="A239" s="342"/>
      <c r="B239" s="517"/>
      <c r="C239" s="501"/>
      <c r="D239" s="25"/>
      <c r="E239" s="67"/>
      <c r="F239" s="73"/>
    </row>
    <row r="240" spans="1:6" x14ac:dyDescent="0.15">
      <c r="A240" s="342"/>
      <c r="B240" s="517"/>
      <c r="C240" s="501"/>
      <c r="D240" s="25"/>
      <c r="E240" s="67"/>
      <c r="F240" s="73"/>
    </row>
    <row r="241" spans="1:6" x14ac:dyDescent="0.15">
      <c r="A241" s="342"/>
      <c r="B241" s="517"/>
      <c r="C241" s="501"/>
      <c r="D241" s="25"/>
      <c r="E241" s="67"/>
      <c r="F241" s="73"/>
    </row>
    <row r="242" spans="1:6" x14ac:dyDescent="0.15">
      <c r="A242" s="342"/>
      <c r="B242" s="517"/>
      <c r="C242" s="501"/>
      <c r="D242" s="25"/>
      <c r="E242" s="67"/>
      <c r="F242" s="73"/>
    </row>
    <row r="243" spans="1:6" x14ac:dyDescent="0.15">
      <c r="A243" s="342"/>
      <c r="B243" s="517"/>
      <c r="C243" s="501"/>
      <c r="D243" s="25"/>
      <c r="E243" s="67"/>
      <c r="F243" s="73"/>
    </row>
    <row r="244" spans="1:6" x14ac:dyDescent="0.15">
      <c r="A244" s="342"/>
      <c r="B244" s="517"/>
      <c r="C244" s="501"/>
      <c r="D244" s="25"/>
      <c r="E244" s="67"/>
      <c r="F244" s="73"/>
    </row>
    <row r="245" spans="1:6" x14ac:dyDescent="0.15">
      <c r="A245" s="342"/>
      <c r="B245" s="517"/>
      <c r="C245" s="501"/>
      <c r="D245" s="25"/>
      <c r="E245" s="67"/>
      <c r="F245" s="73"/>
    </row>
    <row r="246" spans="1:6" ht="14" thickBot="1" x14ac:dyDescent="0.2">
      <c r="A246" s="343"/>
      <c r="B246" s="517"/>
      <c r="C246" s="501"/>
      <c r="D246" s="25"/>
      <c r="E246" s="67"/>
      <c r="F246" s="73"/>
    </row>
    <row r="247" spans="1:6" ht="14" thickBot="1" x14ac:dyDescent="0.2">
      <c r="A247" s="572" t="s">
        <v>425</v>
      </c>
      <c r="B247" s="70"/>
      <c r="C247" s="95"/>
      <c r="D247" s="211"/>
      <c r="E247" s="67"/>
      <c r="F247" s="73"/>
    </row>
    <row r="248" spans="1:6" ht="16" customHeight="1" thickBot="1" x14ac:dyDescent="0.2">
      <c r="A248" s="67"/>
      <c r="B248" s="67"/>
      <c r="C248" s="639" t="s">
        <v>444</v>
      </c>
      <c r="D248" s="650">
        <f>SUM(D207:D209,D214:D216,D221:D225,D230:D246)</f>
        <v>0</v>
      </c>
      <c r="E248" s="67"/>
      <c r="F248" s="73"/>
    </row>
    <row r="249" spans="1:6" ht="12.75" customHeight="1" thickBot="1" x14ac:dyDescent="0.2">
      <c r="A249" s="67"/>
      <c r="B249" s="67"/>
      <c r="C249" s="220"/>
      <c r="D249" s="481"/>
      <c r="E249" s="67"/>
      <c r="F249" s="73"/>
    </row>
    <row r="250" spans="1:6" ht="12.75" customHeight="1" thickBot="1" x14ac:dyDescent="0.2">
      <c r="A250" s="429" t="s">
        <v>445</v>
      </c>
      <c r="B250" s="430"/>
      <c r="C250" s="430"/>
      <c r="D250" s="430"/>
      <c r="E250" s="67"/>
      <c r="F250" s="73"/>
    </row>
    <row r="251" spans="1:6" ht="12.75" customHeight="1" x14ac:dyDescent="0.15">
      <c r="A251" s="67"/>
      <c r="B251" s="67"/>
      <c r="C251" s="67"/>
      <c r="D251" s="67"/>
      <c r="E251" s="67"/>
      <c r="F251" s="73"/>
    </row>
    <row r="252" spans="1:6" ht="12.75" customHeight="1" x14ac:dyDescent="0.15">
      <c r="A252" s="67"/>
      <c r="B252" s="67"/>
      <c r="C252" s="67"/>
      <c r="D252" s="67"/>
      <c r="E252" s="67"/>
      <c r="F252" s="73"/>
    </row>
    <row r="253" spans="1:6" ht="12.75" customHeight="1" x14ac:dyDescent="0.15">
      <c r="A253" s="446" t="s">
        <v>89</v>
      </c>
      <c r="B253" s="447" t="s">
        <v>58</v>
      </c>
      <c r="C253" s="447" t="s">
        <v>32</v>
      </c>
      <c r="D253" s="447" t="s">
        <v>12</v>
      </c>
      <c r="E253" s="67"/>
      <c r="F253" s="73"/>
    </row>
    <row r="254" spans="1:6" ht="12.75" customHeight="1" x14ac:dyDescent="0.15">
      <c r="A254" s="336"/>
      <c r="B254" s="58"/>
      <c r="C254" s="511"/>
      <c r="D254" s="55"/>
      <c r="E254" s="67"/>
      <c r="F254" s="73"/>
    </row>
    <row r="255" spans="1:6" ht="12.75" customHeight="1" x14ac:dyDescent="0.15">
      <c r="A255" s="58"/>
      <c r="B255" s="58"/>
      <c r="C255" s="613"/>
      <c r="D255" s="614"/>
      <c r="E255" s="67"/>
      <c r="F255" s="73"/>
    </row>
    <row r="256" spans="1:6" ht="12.75" customHeight="1" thickBot="1" x14ac:dyDescent="0.2">
      <c r="A256" s="67"/>
      <c r="B256" s="67"/>
      <c r="C256" s="67"/>
      <c r="D256" s="67"/>
      <c r="E256" s="67"/>
      <c r="F256" s="73"/>
    </row>
    <row r="257" spans="1:6" ht="12.75" customHeight="1" x14ac:dyDescent="0.15">
      <c r="A257" s="611" t="s">
        <v>512</v>
      </c>
      <c r="B257" s="612"/>
      <c r="C257" s="431">
        <v>40</v>
      </c>
      <c r="D257" s="67"/>
      <c r="E257" s="67"/>
      <c r="F257" s="73"/>
    </row>
    <row r="258" spans="1:6" ht="12.75" customHeight="1" thickBot="1" x14ac:dyDescent="0.2">
      <c r="A258" s="615" t="s">
        <v>15</v>
      </c>
      <c r="B258" s="616"/>
      <c r="C258" s="432">
        <v>20</v>
      </c>
      <c r="D258" s="67"/>
      <c r="E258" s="67"/>
      <c r="F258" s="73"/>
    </row>
    <row r="259" spans="1:6" ht="12.75" customHeight="1" x14ac:dyDescent="0.15">
      <c r="A259" s="79"/>
      <c r="B259" s="79"/>
      <c r="C259" s="131"/>
      <c r="D259" s="79"/>
      <c r="E259" s="67"/>
      <c r="F259" s="73"/>
    </row>
    <row r="260" spans="1:6" ht="12.75" customHeight="1" x14ac:dyDescent="0.15">
      <c r="A260" s="143" t="s">
        <v>114</v>
      </c>
      <c r="B260" s="131" t="s">
        <v>58</v>
      </c>
      <c r="C260" s="330" t="s">
        <v>32</v>
      </c>
      <c r="D260" s="131" t="s">
        <v>12</v>
      </c>
      <c r="E260" s="67"/>
      <c r="F260" s="73"/>
    </row>
    <row r="261" spans="1:6" ht="12.75" customHeight="1" x14ac:dyDescent="0.15">
      <c r="A261" s="344"/>
      <c r="B261" s="55"/>
      <c r="C261" s="613"/>
      <c r="D261" s="55"/>
      <c r="E261" s="67"/>
      <c r="F261" s="73"/>
    </row>
    <row r="262" spans="1:6" ht="12.75" customHeight="1" x14ac:dyDescent="0.15">
      <c r="A262" s="58"/>
      <c r="B262" s="55"/>
      <c r="C262" s="613"/>
      <c r="D262" s="613"/>
      <c r="E262" s="614"/>
      <c r="F262" s="73"/>
    </row>
    <row r="263" spans="1:6" ht="12.75" customHeight="1" thickBot="1" x14ac:dyDescent="0.2">
      <c r="A263" s="453"/>
      <c r="B263" s="573"/>
      <c r="C263" s="574"/>
      <c r="D263" s="573"/>
      <c r="E263" s="67"/>
      <c r="F263" s="73"/>
    </row>
    <row r="264" spans="1:6" ht="12.75" customHeight="1" x14ac:dyDescent="0.15">
      <c r="A264" s="797" t="s">
        <v>512</v>
      </c>
      <c r="B264" s="798"/>
      <c r="C264" s="431">
        <v>20</v>
      </c>
      <c r="D264" s="67"/>
      <c r="E264" s="67"/>
      <c r="F264" s="73"/>
    </row>
    <row r="265" spans="1:6" ht="12.75" customHeight="1" thickBot="1" x14ac:dyDescent="0.2">
      <c r="A265" s="795" t="s">
        <v>15</v>
      </c>
      <c r="B265" s="796"/>
      <c r="C265" s="432">
        <v>10</v>
      </c>
      <c r="D265" s="67"/>
      <c r="E265" s="67"/>
      <c r="F265" s="73"/>
    </row>
    <row r="266" spans="1:6" ht="12.75" customHeight="1" x14ac:dyDescent="0.15">
      <c r="A266" s="67"/>
      <c r="B266" s="70"/>
      <c r="C266" s="70"/>
      <c r="D266" s="70"/>
      <c r="E266" s="67"/>
      <c r="F266" s="73"/>
    </row>
    <row r="267" spans="1:6" ht="12.75" customHeight="1" x14ac:dyDescent="0.15">
      <c r="A267" s="128" t="s">
        <v>115</v>
      </c>
      <c r="B267" s="131" t="s">
        <v>58</v>
      </c>
      <c r="C267" s="330" t="s">
        <v>32</v>
      </c>
      <c r="D267" s="131" t="s">
        <v>12</v>
      </c>
      <c r="E267" s="67"/>
      <c r="F267" s="73"/>
    </row>
    <row r="268" spans="1:6" ht="12.75" customHeight="1" x14ac:dyDescent="0.15">
      <c r="A268" s="344"/>
      <c r="B268" s="55"/>
      <c r="C268" s="295"/>
      <c r="D268" s="55"/>
      <c r="E268" s="67"/>
      <c r="F268" s="73"/>
    </row>
    <row r="269" spans="1:6" ht="12.75" customHeight="1" thickBot="1" x14ac:dyDescent="0.2">
      <c r="A269" s="58"/>
      <c r="B269" s="55"/>
      <c r="C269" s="295"/>
      <c r="D269" s="614"/>
      <c r="E269" s="67"/>
      <c r="F269" s="73"/>
    </row>
    <row r="270" spans="1:6" ht="12.75" customHeight="1" x14ac:dyDescent="0.15">
      <c r="A270" s="797" t="s">
        <v>512</v>
      </c>
      <c r="B270" s="798"/>
      <c r="C270" s="431">
        <v>10</v>
      </c>
      <c r="D270" s="67"/>
      <c r="E270" s="67"/>
      <c r="F270" s="73"/>
    </row>
    <row r="271" spans="1:6" ht="14" customHeight="1" thickBot="1" x14ac:dyDescent="0.2">
      <c r="A271" s="795" t="s">
        <v>15</v>
      </c>
      <c r="B271" s="796"/>
      <c r="C271" s="432">
        <v>5</v>
      </c>
      <c r="D271" s="67"/>
      <c r="E271" s="67"/>
      <c r="F271" s="73"/>
    </row>
    <row r="272" spans="1:6" ht="12.75" customHeight="1" x14ac:dyDescent="0.15">
      <c r="A272" s="575"/>
      <c r="B272" s="575"/>
      <c r="C272" s="575"/>
      <c r="D272" s="67"/>
      <c r="E272" s="67"/>
      <c r="F272" s="73"/>
    </row>
    <row r="273" spans="1:6" ht="12.75" customHeight="1" x14ac:dyDescent="0.15">
      <c r="A273" s="128" t="s">
        <v>116</v>
      </c>
      <c r="B273" s="131" t="s">
        <v>58</v>
      </c>
      <c r="C273" s="131" t="s">
        <v>117</v>
      </c>
      <c r="D273" s="131" t="s">
        <v>12</v>
      </c>
      <c r="E273" s="67"/>
      <c r="F273" s="73"/>
    </row>
    <row r="274" spans="1:6" ht="12.75" customHeight="1" x14ac:dyDescent="0.15">
      <c r="A274" s="344"/>
      <c r="B274" s="58"/>
      <c r="C274" s="295"/>
      <c r="D274" s="55"/>
      <c r="E274" s="67"/>
      <c r="F274" s="73"/>
    </row>
    <row r="275" spans="1:6" ht="12.75" customHeight="1" x14ac:dyDescent="0.15">
      <c r="A275" s="58"/>
      <c r="B275" s="58"/>
      <c r="C275" s="295"/>
      <c r="D275" s="614"/>
      <c r="E275" s="67"/>
      <c r="F275" s="73"/>
    </row>
    <row r="276" spans="1:6" ht="12.75" customHeight="1" x14ac:dyDescent="0.15">
      <c r="A276" s="67"/>
      <c r="B276" s="67"/>
      <c r="C276" s="67"/>
      <c r="D276" s="67"/>
      <c r="E276" s="67"/>
      <c r="F276" s="73"/>
    </row>
    <row r="277" spans="1:6" ht="12.75" customHeight="1" thickBot="1" x14ac:dyDescent="0.2">
      <c r="A277" s="330" t="s">
        <v>426</v>
      </c>
      <c r="B277" s="131" t="s">
        <v>112</v>
      </c>
      <c r="C277" s="131" t="s">
        <v>97</v>
      </c>
      <c r="D277" s="67"/>
      <c r="E277" s="67"/>
      <c r="F277" s="73"/>
    </row>
    <row r="278" spans="1:6" ht="12.75" customHeight="1" thickBot="1" x14ac:dyDescent="0.2">
      <c r="A278" s="433" t="s">
        <v>113</v>
      </c>
      <c r="B278" s="434">
        <v>2</v>
      </c>
      <c r="C278" s="435">
        <v>5</v>
      </c>
      <c r="D278" s="67"/>
      <c r="E278" s="67"/>
      <c r="F278" s="73"/>
    </row>
    <row r="279" spans="1:6" ht="12.75" customHeight="1" x14ac:dyDescent="0.15">
      <c r="A279" s="67"/>
      <c r="B279" s="67"/>
      <c r="C279" s="67"/>
      <c r="D279" s="67"/>
      <c r="E279" s="67"/>
      <c r="F279" s="73"/>
    </row>
    <row r="280" spans="1:6" ht="14" thickBot="1" x14ac:dyDescent="0.2">
      <c r="A280" s="67"/>
      <c r="B280" s="67"/>
      <c r="C280" s="90"/>
      <c r="D280" s="211"/>
      <c r="E280" s="67"/>
      <c r="F280" s="73"/>
    </row>
    <row r="281" spans="1:6" ht="14" thickBot="1" x14ac:dyDescent="0.2">
      <c r="A281" s="375" t="s">
        <v>341</v>
      </c>
      <c r="B281" s="403"/>
      <c r="C281" s="403"/>
      <c r="D281" s="403"/>
      <c r="E281" s="403"/>
      <c r="F281" s="377"/>
    </row>
    <row r="282" spans="1:6" x14ac:dyDescent="0.15">
      <c r="A282" s="332" t="s">
        <v>249</v>
      </c>
      <c r="B282" s="332" t="s">
        <v>250</v>
      </c>
      <c r="C282" s="90"/>
      <c r="D282" s="90"/>
      <c r="E282" s="90"/>
      <c r="F282" s="73"/>
    </row>
    <row r="283" spans="1:6" ht="35.25" customHeight="1" x14ac:dyDescent="0.15">
      <c r="A283" s="512"/>
      <c r="B283" s="25"/>
      <c r="C283" s="90"/>
      <c r="D283" s="90"/>
      <c r="E283" s="90"/>
      <c r="F283" s="73"/>
    </row>
    <row r="284" spans="1:6" ht="33" customHeight="1" x14ac:dyDescent="0.15">
      <c r="A284" s="504"/>
      <c r="B284" s="25"/>
      <c r="C284" s="90"/>
      <c r="D284" s="90"/>
      <c r="E284" s="90"/>
      <c r="F284" s="73"/>
    </row>
    <row r="285" spans="1:6" ht="30" customHeight="1" thickBot="1" x14ac:dyDescent="0.2">
      <c r="A285" s="504"/>
      <c r="B285" s="25"/>
      <c r="C285" s="79"/>
      <c r="D285" s="79"/>
      <c r="E285" s="90"/>
      <c r="F285" s="73"/>
    </row>
    <row r="286" spans="1:6" ht="12.75" customHeight="1" thickBot="1" x14ac:dyDescent="0.2">
      <c r="A286" s="90"/>
      <c r="B286" s="90"/>
      <c r="C286" s="639" t="s">
        <v>307</v>
      </c>
      <c r="D286" s="643">
        <f>SUM(D274:D275,D268:D269,D261:D262,D254:D255,B283:B285)</f>
        <v>0</v>
      </c>
      <c r="E286" s="90"/>
      <c r="F286" s="73"/>
    </row>
    <row r="287" spans="1:6" ht="14" thickBot="1" x14ac:dyDescent="0.2">
      <c r="A287" s="90"/>
      <c r="B287" s="90"/>
      <c r="C287" s="90"/>
      <c r="D287" s="90"/>
      <c r="E287" s="90"/>
      <c r="F287" s="73"/>
    </row>
    <row r="288" spans="1:6" ht="19.5" customHeight="1" thickBot="1" x14ac:dyDescent="0.25">
      <c r="A288" s="752" t="s">
        <v>446</v>
      </c>
      <c r="B288" s="802"/>
      <c r="C288" s="803"/>
      <c r="D288" s="105">
        <f>SUM(D17,D34,D42,D56,D65,D92,D104,D140,D201,D248,D286)</f>
        <v>0</v>
      </c>
      <c r="E288" s="79"/>
      <c r="F288" s="73"/>
    </row>
    <row r="289" spans="1:7" ht="18.75" customHeight="1" x14ac:dyDescent="0.15">
      <c r="A289" s="79"/>
      <c r="B289" s="79"/>
      <c r="C289" s="79"/>
      <c r="D289" s="79"/>
      <c r="E289" s="79"/>
      <c r="F289" s="73"/>
    </row>
    <row r="290" spans="1:7" ht="19.5" customHeight="1" thickBot="1" x14ac:dyDescent="0.2">
      <c r="A290" s="79"/>
      <c r="B290" s="79"/>
      <c r="C290" s="79"/>
      <c r="D290" s="79"/>
      <c r="E290" s="79"/>
      <c r="F290" s="73"/>
    </row>
    <row r="291" spans="1:7" ht="33" customHeight="1" thickBot="1" x14ac:dyDescent="0.25">
      <c r="A291" s="215" t="s">
        <v>308</v>
      </c>
      <c r="B291" s="216"/>
      <c r="C291" s="216"/>
      <c r="D291" s="216"/>
      <c r="E291" s="216"/>
      <c r="F291" s="217"/>
    </row>
    <row r="292" spans="1:7" ht="14" thickBot="1" x14ac:dyDescent="0.2">
      <c r="A292" s="406" t="s">
        <v>245</v>
      </c>
      <c r="B292" s="372"/>
      <c r="C292" s="372"/>
      <c r="D292" s="372"/>
      <c r="E292" s="372"/>
      <c r="F292" s="373"/>
    </row>
    <row r="293" spans="1:7" x14ac:dyDescent="0.15">
      <c r="A293" s="175" t="s">
        <v>94</v>
      </c>
      <c r="B293" s="175"/>
      <c r="C293" s="131"/>
      <c r="D293" s="391" t="s">
        <v>12</v>
      </c>
      <c r="E293" s="67"/>
      <c r="F293" s="73"/>
    </row>
    <row r="294" spans="1:7" x14ac:dyDescent="0.15">
      <c r="A294" s="793"/>
      <c r="B294" s="794"/>
      <c r="C294" s="67"/>
      <c r="D294" s="55"/>
      <c r="E294" s="67"/>
      <c r="F294" s="73"/>
    </row>
    <row r="295" spans="1:7" x14ac:dyDescent="0.15">
      <c r="A295" s="794"/>
      <c r="B295" s="794"/>
      <c r="C295" s="67"/>
      <c r="D295" s="55"/>
      <c r="E295" s="67"/>
      <c r="F295" s="73"/>
    </row>
    <row r="296" spans="1:7" x14ac:dyDescent="0.15">
      <c r="A296" s="794"/>
      <c r="B296" s="794"/>
      <c r="C296" s="67"/>
      <c r="D296" s="55"/>
      <c r="E296" s="67"/>
      <c r="F296" s="73"/>
    </row>
    <row r="297" spans="1:7" x14ac:dyDescent="0.15">
      <c r="A297" s="131"/>
      <c r="B297" s="131"/>
      <c r="C297" s="67"/>
      <c r="D297" s="67"/>
      <c r="E297" s="67"/>
      <c r="F297" s="73"/>
    </row>
    <row r="298" spans="1:7" ht="14" thickBot="1" x14ac:dyDescent="0.2">
      <c r="A298" s="131"/>
      <c r="B298" s="131"/>
      <c r="C298" s="67"/>
      <c r="D298" s="67"/>
      <c r="E298" s="67"/>
      <c r="F298" s="73"/>
    </row>
    <row r="299" spans="1:7" x14ac:dyDescent="0.15">
      <c r="A299" s="74" t="s">
        <v>88</v>
      </c>
      <c r="B299" s="807" t="s">
        <v>257</v>
      </c>
      <c r="C299" s="808"/>
      <c r="D299" s="67"/>
      <c r="E299" s="67"/>
      <c r="F299" s="73"/>
    </row>
    <row r="300" spans="1:7" x14ac:dyDescent="0.15">
      <c r="A300" s="480" t="s">
        <v>256</v>
      </c>
      <c r="B300" s="809"/>
      <c r="C300" s="810"/>
      <c r="D300" s="699"/>
      <c r="E300" s="699"/>
      <c r="F300" s="699"/>
      <c r="G300" s="700"/>
    </row>
    <row r="301" spans="1:7" x14ac:dyDescent="0.15">
      <c r="A301" s="479" t="s">
        <v>255</v>
      </c>
      <c r="B301" s="809"/>
      <c r="C301" s="810"/>
      <c r="D301" s="67"/>
      <c r="E301" s="67"/>
      <c r="F301" s="73"/>
    </row>
    <row r="302" spans="1:7" x14ac:dyDescent="0.15">
      <c r="A302" s="474" t="s">
        <v>34</v>
      </c>
      <c r="B302" s="809"/>
      <c r="C302" s="810"/>
      <c r="D302" s="67"/>
      <c r="E302" s="67"/>
      <c r="F302" s="73"/>
    </row>
    <row r="303" spans="1:7" ht="14" thickBot="1" x14ac:dyDescent="0.2">
      <c r="A303" s="77" t="s">
        <v>126</v>
      </c>
      <c r="B303" s="811"/>
      <c r="C303" s="812"/>
      <c r="D303" s="67"/>
      <c r="E303" s="67"/>
      <c r="F303" s="73"/>
    </row>
    <row r="304" spans="1:7" ht="14" thickBot="1" x14ac:dyDescent="0.2">
      <c r="A304" s="79"/>
      <c r="B304" s="79"/>
      <c r="C304" s="67"/>
      <c r="D304" s="67"/>
      <c r="E304" s="67"/>
      <c r="F304" s="73"/>
    </row>
    <row r="305" spans="1:6" ht="14" thickBot="1" x14ac:dyDescent="0.2">
      <c r="A305" s="67"/>
      <c r="B305" s="67"/>
      <c r="C305" s="219" t="s">
        <v>309</v>
      </c>
      <c r="D305" s="407">
        <f>SUM(D294:D296)</f>
        <v>0</v>
      </c>
      <c r="E305" s="67"/>
      <c r="F305" s="73"/>
    </row>
    <row r="306" spans="1:6" ht="14" thickBot="1" x14ac:dyDescent="0.2">
      <c r="A306" s="67"/>
      <c r="B306" s="67"/>
      <c r="C306" s="90"/>
      <c r="D306" s="211"/>
      <c r="E306" s="67"/>
      <c r="F306" s="73"/>
    </row>
    <row r="307" spans="1:6" ht="14" thickBot="1" x14ac:dyDescent="0.2">
      <c r="A307" s="375" t="s">
        <v>342</v>
      </c>
      <c r="B307" s="403"/>
      <c r="C307" s="403"/>
      <c r="D307" s="403"/>
      <c r="E307" s="403"/>
      <c r="F307" s="377"/>
    </row>
    <row r="308" spans="1:6" x14ac:dyDescent="0.15">
      <c r="A308" s="90"/>
      <c r="B308" s="90"/>
      <c r="C308" s="90"/>
      <c r="D308" s="90"/>
      <c r="E308" s="90"/>
      <c r="F308" s="73"/>
    </row>
    <row r="309" spans="1:6" ht="13.5" customHeight="1" x14ac:dyDescent="0.15">
      <c r="A309" s="332" t="s">
        <v>249</v>
      </c>
      <c r="B309" s="332" t="s">
        <v>250</v>
      </c>
      <c r="C309" s="90"/>
      <c r="D309" s="90"/>
      <c r="E309" s="90"/>
      <c r="F309" s="73"/>
    </row>
    <row r="310" spans="1:6" ht="27.75" customHeight="1" x14ac:dyDescent="0.15">
      <c r="A310" s="341" t="s">
        <v>427</v>
      </c>
      <c r="B310" s="25"/>
      <c r="C310" s="90"/>
      <c r="D310" s="90"/>
      <c r="E310" s="90"/>
      <c r="F310" s="73"/>
    </row>
    <row r="311" spans="1:6" ht="28.5" customHeight="1" x14ac:dyDescent="0.15">
      <c r="A311" s="505"/>
      <c r="B311" s="25"/>
      <c r="C311" s="90"/>
      <c r="D311" s="90"/>
      <c r="E311" s="90"/>
      <c r="F311" s="73"/>
    </row>
    <row r="312" spans="1:6" ht="26.25" customHeight="1" thickBot="1" x14ac:dyDescent="0.2">
      <c r="A312" s="505"/>
      <c r="B312" s="25"/>
      <c r="C312" s="79"/>
      <c r="D312" s="79"/>
      <c r="E312" s="90"/>
      <c r="F312" s="73"/>
    </row>
    <row r="313" spans="1:6" ht="14" thickBot="1" x14ac:dyDescent="0.2">
      <c r="A313" s="90"/>
      <c r="B313" s="90"/>
      <c r="C313" s="219" t="s">
        <v>310</v>
      </c>
      <c r="D313" s="122">
        <f>SUM(B310:B312)</f>
        <v>0</v>
      </c>
      <c r="E313" s="90"/>
      <c r="F313" s="73"/>
    </row>
    <row r="314" spans="1:6" ht="14" thickBot="1" x14ac:dyDescent="0.2">
      <c r="A314" s="90"/>
      <c r="B314" s="90"/>
      <c r="C314" s="220"/>
      <c r="D314" s="106"/>
      <c r="E314" s="90"/>
      <c r="F314" s="73"/>
    </row>
    <row r="315" spans="1:6" ht="19" thickBot="1" x14ac:dyDescent="0.25">
      <c r="A315" s="752" t="s">
        <v>311</v>
      </c>
      <c r="B315" s="802"/>
      <c r="C315" s="803"/>
      <c r="D315" s="105">
        <f>SUM(D313,D305)</f>
        <v>0</v>
      </c>
      <c r="E315" s="90"/>
      <c r="F315" s="73"/>
    </row>
    <row r="316" spans="1:6" ht="13.5" customHeight="1" thickBot="1" x14ac:dyDescent="0.25">
      <c r="A316" s="107"/>
      <c r="B316" s="107"/>
      <c r="C316" s="107"/>
      <c r="D316" s="108"/>
      <c r="E316" s="90"/>
      <c r="F316" s="73"/>
    </row>
    <row r="317" spans="1:6" ht="31.5" customHeight="1" thickBot="1" x14ac:dyDescent="0.25">
      <c r="A317" s="215" t="s">
        <v>312</v>
      </c>
      <c r="B317" s="216"/>
      <c r="C317" s="216"/>
      <c r="D317" s="216"/>
      <c r="E317" s="216"/>
      <c r="F317" s="217"/>
    </row>
    <row r="318" spans="1:6" ht="1.5" customHeight="1" thickBot="1" x14ac:dyDescent="0.25">
      <c r="A318" s="804"/>
      <c r="B318" s="805"/>
      <c r="C318" s="805"/>
      <c r="D318" s="806"/>
      <c r="E318" s="408"/>
      <c r="F318" s="73"/>
    </row>
    <row r="319" spans="1:6" ht="17.25" customHeight="1" thickBot="1" x14ac:dyDescent="0.2">
      <c r="A319" s="375" t="s">
        <v>90</v>
      </c>
      <c r="B319" s="409"/>
      <c r="C319" s="409"/>
      <c r="D319" s="409"/>
      <c r="E319" s="409"/>
      <c r="F319" s="377"/>
    </row>
    <row r="320" spans="1:6" x14ac:dyDescent="0.15">
      <c r="A320" s="402" t="s">
        <v>111</v>
      </c>
      <c r="B320" s="402" t="s">
        <v>106</v>
      </c>
      <c r="C320" s="402" t="s">
        <v>101</v>
      </c>
      <c r="D320" s="161" t="s">
        <v>12</v>
      </c>
      <c r="E320" s="67"/>
      <c r="F320" s="73"/>
    </row>
    <row r="321" spans="1:6" ht="19.5" customHeight="1" x14ac:dyDescent="0.15">
      <c r="A321" s="511"/>
      <c r="B321" s="57"/>
      <c r="C321" s="57"/>
      <c r="D321" s="55"/>
      <c r="E321" s="67"/>
      <c r="F321" s="73"/>
    </row>
    <row r="322" spans="1:6" ht="19.5" customHeight="1" x14ac:dyDescent="0.15">
      <c r="A322" s="511"/>
      <c r="B322" s="57"/>
      <c r="C322" s="57"/>
      <c r="D322" s="55"/>
      <c r="E322" s="67"/>
      <c r="F322" s="73"/>
    </row>
    <row r="323" spans="1:6" ht="19.5" customHeight="1" x14ac:dyDescent="0.15">
      <c r="A323" s="55"/>
      <c r="B323" s="57"/>
      <c r="C323" s="57"/>
      <c r="D323" s="55"/>
      <c r="E323" s="67"/>
      <c r="F323" s="73"/>
    </row>
    <row r="324" spans="1:6" ht="19.5" customHeight="1" x14ac:dyDescent="0.15">
      <c r="A324" s="521"/>
      <c r="B324" s="57"/>
      <c r="C324" s="57"/>
      <c r="D324" s="521"/>
      <c r="E324" s="67"/>
      <c r="F324" s="73"/>
    </row>
    <row r="325" spans="1:6" ht="19.5" customHeight="1" x14ac:dyDescent="0.15">
      <c r="A325" s="521"/>
      <c r="B325" s="57"/>
      <c r="C325" s="57"/>
      <c r="D325" s="521"/>
      <c r="E325" s="67"/>
      <c r="F325" s="73"/>
    </row>
    <row r="326" spans="1:6" ht="19.5" customHeight="1" x14ac:dyDescent="0.15">
      <c r="A326" s="521"/>
      <c r="B326" s="57"/>
      <c r="C326" s="57"/>
      <c r="D326" s="521"/>
      <c r="E326" s="67"/>
      <c r="F326" s="73"/>
    </row>
    <row r="327" spans="1:6" ht="19.5" customHeight="1" x14ac:dyDescent="0.15">
      <c r="A327" s="55"/>
      <c r="B327" s="57"/>
      <c r="C327" s="57"/>
      <c r="D327" s="55"/>
      <c r="E327" s="67"/>
      <c r="F327" s="73"/>
    </row>
    <row r="328" spans="1:6" ht="19.5" customHeight="1" x14ac:dyDescent="0.15">
      <c r="A328" s="55"/>
      <c r="B328" s="57"/>
      <c r="C328" s="57"/>
      <c r="D328" s="55"/>
      <c r="E328" s="67"/>
      <c r="F328" s="73"/>
    </row>
    <row r="329" spans="1:6" ht="19.5" customHeight="1" x14ac:dyDescent="0.15">
      <c r="A329" s="55"/>
      <c r="B329" s="57"/>
      <c r="C329" s="57"/>
      <c r="D329" s="55"/>
      <c r="E329" s="67"/>
      <c r="F329" s="73"/>
    </row>
    <row r="330" spans="1:6" ht="19.5" customHeight="1" x14ac:dyDescent="0.15">
      <c r="A330" s="55"/>
      <c r="B330" s="57"/>
      <c r="C330" s="57"/>
      <c r="D330" s="55"/>
      <c r="E330" s="67"/>
      <c r="F330" s="73"/>
    </row>
    <row r="331" spans="1:6" ht="19.5" customHeight="1" x14ac:dyDescent="0.15">
      <c r="A331" s="55"/>
      <c r="B331" s="57"/>
      <c r="C331" s="57"/>
      <c r="D331" s="55"/>
      <c r="E331" s="67"/>
      <c r="F331" s="73"/>
    </row>
    <row r="332" spans="1:6" ht="19.5" customHeight="1" x14ac:dyDescent="0.15">
      <c r="A332" s="55"/>
      <c r="B332" s="57"/>
      <c r="C332" s="57"/>
      <c r="D332" s="55"/>
      <c r="E332" s="67"/>
      <c r="F332" s="73"/>
    </row>
    <row r="333" spans="1:6" ht="19.5" customHeight="1" x14ac:dyDescent="0.15">
      <c r="A333" s="55"/>
      <c r="B333" s="57"/>
      <c r="C333" s="57"/>
      <c r="D333" s="55"/>
      <c r="E333" s="67"/>
      <c r="F333" s="73"/>
    </row>
    <row r="334" spans="1:6" ht="19.5" customHeight="1" x14ac:dyDescent="0.15">
      <c r="A334" s="55"/>
      <c r="B334" s="57"/>
      <c r="C334" s="57"/>
      <c r="D334" s="55"/>
      <c r="E334" s="67"/>
      <c r="F334" s="73"/>
    </row>
    <row r="335" spans="1:6" ht="19.5" customHeight="1" x14ac:dyDescent="0.15">
      <c r="A335" s="55"/>
      <c r="B335" s="55"/>
      <c r="C335" s="57"/>
      <c r="D335" s="55"/>
      <c r="E335" s="67"/>
      <c r="F335" s="73"/>
    </row>
    <row r="336" spans="1:6" ht="19.5" customHeight="1" x14ac:dyDescent="0.15">
      <c r="A336" s="55"/>
      <c r="B336" s="55"/>
      <c r="C336" s="57"/>
      <c r="D336" s="55"/>
      <c r="E336" s="67"/>
      <c r="F336" s="73"/>
    </row>
    <row r="337" spans="1:6" ht="19.5" customHeight="1" x14ac:dyDescent="0.15">
      <c r="A337" s="194"/>
      <c r="B337" s="194"/>
      <c r="C337" s="276"/>
      <c r="D337" s="194"/>
      <c r="E337" s="67"/>
      <c r="F337" s="73"/>
    </row>
    <row r="338" spans="1:6" ht="19.5" customHeight="1" x14ac:dyDescent="0.15">
      <c r="A338" s="194"/>
      <c r="B338" s="194"/>
      <c r="C338" s="276"/>
      <c r="D338" s="194"/>
      <c r="E338" s="67"/>
      <c r="F338" s="73"/>
    </row>
    <row r="339" spans="1:6" ht="17.25" customHeight="1" thickBot="1" x14ac:dyDescent="0.2">
      <c r="A339" s="410" t="s">
        <v>258</v>
      </c>
      <c r="B339" s="410"/>
      <c r="C339" s="410" t="s">
        <v>187</v>
      </c>
      <c r="D339" s="410" t="s">
        <v>188</v>
      </c>
      <c r="E339" s="67"/>
      <c r="F339" s="73"/>
    </row>
    <row r="340" spans="1:6" ht="21.75" customHeight="1" x14ac:dyDescent="0.15">
      <c r="A340" s="411" t="s">
        <v>110</v>
      </c>
      <c r="B340" s="412" t="s">
        <v>23</v>
      </c>
      <c r="C340" s="413">
        <v>4</v>
      </c>
      <c r="D340" s="414">
        <v>8</v>
      </c>
      <c r="E340" s="67"/>
      <c r="F340" s="73"/>
    </row>
    <row r="341" spans="1:6" ht="12.75" customHeight="1" x14ac:dyDescent="0.15">
      <c r="A341" s="454" t="s">
        <v>198</v>
      </c>
      <c r="B341" s="416" t="s">
        <v>98</v>
      </c>
      <c r="C341" s="417">
        <v>4</v>
      </c>
      <c r="D341" s="418">
        <v>8</v>
      </c>
      <c r="E341" s="67"/>
      <c r="F341" s="73"/>
    </row>
    <row r="342" spans="1:6" ht="15.75" customHeight="1" x14ac:dyDescent="0.15">
      <c r="A342" s="415" t="s">
        <v>199</v>
      </c>
      <c r="B342" s="416" t="s">
        <v>98</v>
      </c>
      <c r="C342" s="417">
        <v>1</v>
      </c>
      <c r="D342" s="418" t="s">
        <v>200</v>
      </c>
      <c r="E342" s="67"/>
      <c r="F342" s="73"/>
    </row>
    <row r="343" spans="1:6" ht="15.75" customHeight="1" x14ac:dyDescent="0.15">
      <c r="A343" s="415" t="s">
        <v>109</v>
      </c>
      <c r="B343" s="416" t="s">
        <v>25</v>
      </c>
      <c r="C343" s="417">
        <v>4</v>
      </c>
      <c r="D343" s="418">
        <v>8</v>
      </c>
      <c r="E343" s="67"/>
      <c r="F343" s="73"/>
    </row>
    <row r="344" spans="1:6" ht="15.75" customHeight="1" x14ac:dyDescent="0.15">
      <c r="A344" s="419" t="s">
        <v>185</v>
      </c>
      <c r="B344" s="420" t="s">
        <v>25</v>
      </c>
      <c r="C344" s="421">
        <v>8</v>
      </c>
      <c r="D344" s="422">
        <v>16</v>
      </c>
      <c r="E344" s="67"/>
      <c r="F344" s="73"/>
    </row>
    <row r="345" spans="1:6" ht="16.5" customHeight="1" thickBot="1" x14ac:dyDescent="0.2">
      <c r="A345" s="423" t="s">
        <v>107</v>
      </c>
      <c r="B345" s="424" t="s">
        <v>108</v>
      </c>
      <c r="C345" s="425">
        <v>2</v>
      </c>
      <c r="D345" s="426">
        <v>4</v>
      </c>
      <c r="E345" s="67"/>
      <c r="F345" s="73"/>
    </row>
    <row r="346" spans="1:6" ht="14" thickBot="1" x14ac:dyDescent="0.2">
      <c r="A346" s="427"/>
      <c r="B346" s="427"/>
      <c r="C346" s="428"/>
      <c r="D346" s="428"/>
      <c r="E346" s="67"/>
      <c r="F346" s="73"/>
    </row>
    <row r="347" spans="1:6" ht="24.75" customHeight="1" thickBot="1" x14ac:dyDescent="0.2">
      <c r="A347" s="374"/>
      <c r="B347" s="374"/>
      <c r="C347" s="697" t="s">
        <v>87</v>
      </c>
      <c r="D347" s="702">
        <f>SUM(D321:D336)</f>
        <v>0</v>
      </c>
      <c r="E347" s="67"/>
      <c r="F347" s="73"/>
    </row>
    <row r="348" spans="1:6" ht="0.75" customHeight="1" x14ac:dyDescent="0.15">
      <c r="A348" s="67"/>
      <c r="B348" s="67"/>
      <c r="C348" s="67"/>
      <c r="D348" s="67"/>
      <c r="E348" s="67"/>
      <c r="F348" s="73"/>
    </row>
    <row r="349" spans="1:6" ht="0.75" customHeight="1" thickBot="1" x14ac:dyDescent="0.2">
      <c r="A349" s="67"/>
      <c r="B349" s="67"/>
      <c r="C349" s="67"/>
      <c r="D349" s="67"/>
      <c r="E349" s="67"/>
      <c r="F349" s="73"/>
    </row>
    <row r="350" spans="1:6" ht="15" thickBot="1" x14ac:dyDescent="0.2">
      <c r="A350" s="375" t="s">
        <v>259</v>
      </c>
      <c r="B350" s="409"/>
      <c r="C350" s="409"/>
      <c r="D350" s="701"/>
      <c r="E350" s="409"/>
      <c r="F350" s="377"/>
    </row>
    <row r="351" spans="1:6" x14ac:dyDescent="0.15">
      <c r="A351" s="131" t="s">
        <v>99</v>
      </c>
      <c r="B351" s="131" t="s">
        <v>58</v>
      </c>
      <c r="C351" s="131"/>
      <c r="D351" s="131" t="s">
        <v>12</v>
      </c>
      <c r="E351" s="67"/>
      <c r="F351" s="73"/>
    </row>
    <row r="352" spans="1:6" x14ac:dyDescent="0.15">
      <c r="A352" s="344"/>
      <c r="B352" s="300"/>
      <c r="C352" s="73"/>
      <c r="D352" s="26"/>
      <c r="E352" s="67"/>
      <c r="F352" s="73"/>
    </row>
    <row r="353" spans="1:6" x14ac:dyDescent="0.15">
      <c r="A353" s="344"/>
      <c r="B353" s="300"/>
      <c r="C353" s="73"/>
      <c r="D353" s="26"/>
      <c r="E353" s="67"/>
      <c r="F353" s="73"/>
    </row>
    <row r="354" spans="1:6" x14ac:dyDescent="0.15">
      <c r="A354" s="344"/>
      <c r="B354" s="300"/>
      <c r="C354" s="73"/>
      <c r="D354" s="26"/>
      <c r="E354" s="67"/>
      <c r="F354" s="73"/>
    </row>
    <row r="355" spans="1:6" ht="14" thickBot="1" x14ac:dyDescent="0.2">
      <c r="A355" s="436"/>
      <c r="B355" s="67"/>
      <c r="C355" s="67"/>
      <c r="D355" s="67"/>
      <c r="E355" s="67"/>
      <c r="F355" s="73"/>
    </row>
    <row r="356" spans="1:6" ht="15" thickBot="1" x14ac:dyDescent="0.2">
      <c r="A356" s="437" t="s">
        <v>119</v>
      </c>
      <c r="B356" s="438"/>
      <c r="C356" s="439" t="s">
        <v>96</v>
      </c>
      <c r="D356" s="427"/>
      <c r="E356" s="67"/>
      <c r="F356" s="73"/>
    </row>
    <row r="357" spans="1:6" x14ac:dyDescent="0.15">
      <c r="A357" s="67"/>
      <c r="B357" s="67"/>
      <c r="C357" s="67"/>
      <c r="D357" s="67"/>
      <c r="E357" s="67"/>
      <c r="F357" s="73"/>
    </row>
    <row r="358" spans="1:6" ht="3" customHeight="1" thickBot="1" x14ac:dyDescent="0.2">
      <c r="A358" s="67"/>
      <c r="B358" s="67"/>
      <c r="C358" s="67"/>
      <c r="D358" s="67"/>
      <c r="E358" s="67"/>
      <c r="F358" s="73"/>
    </row>
    <row r="359" spans="1:6" ht="15" thickBot="1" x14ac:dyDescent="0.2">
      <c r="A359" s="67"/>
      <c r="B359" s="67"/>
      <c r="C359" s="639" t="s">
        <v>316</v>
      </c>
      <c r="D359" s="643">
        <f>SUM(D352:D354)</f>
        <v>0</v>
      </c>
      <c r="E359" s="67"/>
      <c r="F359" s="73"/>
    </row>
    <row r="360" spans="1:6" ht="6" customHeight="1" thickBot="1" x14ac:dyDescent="0.2">
      <c r="A360" s="67"/>
      <c r="B360" s="67"/>
      <c r="C360" s="67"/>
      <c r="D360" s="67"/>
      <c r="E360" s="67"/>
      <c r="F360" s="73"/>
    </row>
    <row r="361" spans="1:6" ht="14" thickBot="1" x14ac:dyDescent="0.2">
      <c r="A361" s="375" t="s">
        <v>260</v>
      </c>
      <c r="B361" s="403"/>
      <c r="C361" s="403"/>
      <c r="D361" s="403"/>
      <c r="E361" s="403"/>
      <c r="F361" s="377"/>
    </row>
    <row r="362" spans="1:6" x14ac:dyDescent="0.15">
      <c r="A362" s="131" t="s">
        <v>120</v>
      </c>
      <c r="B362" s="121"/>
      <c r="C362" s="121"/>
      <c r="D362" s="131" t="s">
        <v>12</v>
      </c>
      <c r="E362" s="67"/>
      <c r="F362" s="73"/>
    </row>
    <row r="363" spans="1:6" x14ac:dyDescent="0.15">
      <c r="A363" s="344"/>
      <c r="B363" s="73"/>
      <c r="C363" s="73"/>
      <c r="D363" s="25"/>
      <c r="E363" s="67"/>
      <c r="F363" s="73"/>
    </row>
    <row r="364" spans="1:6" ht="14" thickBot="1" x14ac:dyDescent="0.2">
      <c r="A364" s="344"/>
      <c r="B364" s="73"/>
      <c r="C364" s="73"/>
      <c r="D364" s="25"/>
      <c r="E364" s="67"/>
      <c r="F364" s="73"/>
    </row>
    <row r="365" spans="1:6" ht="14" thickBot="1" x14ac:dyDescent="0.2">
      <c r="A365" s="440" t="s">
        <v>100</v>
      </c>
      <c r="B365" s="67"/>
      <c r="C365" s="67"/>
      <c r="D365" s="67"/>
      <c r="E365" s="67"/>
      <c r="F365" s="73"/>
    </row>
    <row r="366" spans="1:6" ht="6" customHeight="1" thickBot="1" x14ac:dyDescent="0.2">
      <c r="A366" s="67"/>
      <c r="B366" s="67"/>
      <c r="C366" s="67"/>
      <c r="D366" s="67"/>
      <c r="E366" s="67"/>
      <c r="F366" s="73"/>
    </row>
    <row r="367" spans="1:6" ht="15" thickBot="1" x14ac:dyDescent="0.2">
      <c r="A367" s="67"/>
      <c r="B367" s="67"/>
      <c r="C367" s="639" t="s">
        <v>313</v>
      </c>
      <c r="D367" s="643">
        <f>SUM(D363:D364)</f>
        <v>0</v>
      </c>
      <c r="E367" s="67"/>
      <c r="F367" s="73"/>
    </row>
    <row r="368" spans="1:6" ht="14" thickBot="1" x14ac:dyDescent="0.2">
      <c r="A368" s="67"/>
      <c r="B368" s="67"/>
      <c r="C368" s="67"/>
      <c r="D368" s="67"/>
      <c r="E368" s="67"/>
      <c r="F368" s="73"/>
    </row>
    <row r="369" spans="1:6" ht="14" thickBot="1" x14ac:dyDescent="0.2">
      <c r="A369" s="375" t="s">
        <v>513</v>
      </c>
      <c r="B369" s="403"/>
      <c r="C369" s="403"/>
      <c r="D369" s="403"/>
      <c r="E369" s="377"/>
    </row>
    <row r="370" spans="1:6" ht="7.5" customHeight="1" x14ac:dyDescent="0.15">
      <c r="A370" s="90"/>
      <c r="B370" s="90"/>
      <c r="C370" s="90"/>
      <c r="D370" s="90"/>
      <c r="E370" s="90"/>
      <c r="F370" s="73"/>
    </row>
    <row r="371" spans="1:6" ht="12.75" customHeight="1" x14ac:dyDescent="0.15">
      <c r="A371" s="332" t="s">
        <v>249</v>
      </c>
      <c r="B371" s="332" t="s">
        <v>250</v>
      </c>
      <c r="C371" s="90"/>
      <c r="D371" s="90"/>
      <c r="E371" s="90"/>
      <c r="F371" s="73"/>
    </row>
    <row r="372" spans="1:6" ht="26.25" customHeight="1" x14ac:dyDescent="0.15">
      <c r="A372" s="357"/>
      <c r="B372" s="25"/>
      <c r="C372" s="90"/>
      <c r="D372" s="90"/>
      <c r="E372" s="90"/>
      <c r="F372" s="73"/>
    </row>
    <row r="373" spans="1:6" ht="25.5" customHeight="1" thickBot="1" x14ac:dyDescent="0.2">
      <c r="A373" s="503"/>
      <c r="B373" s="25"/>
      <c r="C373" s="79"/>
      <c r="D373" s="79"/>
      <c r="E373" s="90"/>
      <c r="F373" s="73"/>
    </row>
    <row r="374" spans="1:6" ht="15" customHeight="1" thickBot="1" x14ac:dyDescent="0.2">
      <c r="A374" s="131"/>
      <c r="B374" s="95"/>
      <c r="C374" s="80" t="s">
        <v>314</v>
      </c>
      <c r="D374" s="89">
        <f>SUM(B372:B373)</f>
        <v>0</v>
      </c>
      <c r="E374" s="90"/>
      <c r="F374" s="73"/>
    </row>
    <row r="375" spans="1:6" ht="15" customHeight="1" thickBot="1" x14ac:dyDescent="0.2">
      <c r="A375" s="69"/>
      <c r="B375" s="90"/>
      <c r="C375" s="220"/>
      <c r="D375" s="155"/>
      <c r="E375" s="90"/>
      <c r="F375" s="73"/>
    </row>
    <row r="376" spans="1:6" ht="15" customHeight="1" thickBot="1" x14ac:dyDescent="0.25">
      <c r="A376" s="752" t="s">
        <v>348</v>
      </c>
      <c r="B376" s="753"/>
      <c r="C376" s="754"/>
      <c r="D376" s="221">
        <f>SUM(D374,D367,D359,D347)</f>
        <v>0</v>
      </c>
      <c r="E376" s="90"/>
      <c r="F376" s="73"/>
    </row>
    <row r="377" spans="1:6" ht="15" customHeight="1" thickBot="1" x14ac:dyDescent="0.2">
      <c r="A377" s="69"/>
      <c r="B377" s="90"/>
      <c r="C377" s="220"/>
      <c r="D377" s="155"/>
      <c r="E377" s="90"/>
      <c r="F377" s="73"/>
    </row>
    <row r="378" spans="1:6" ht="25.5" customHeight="1" thickBot="1" x14ac:dyDescent="0.25">
      <c r="A378" s="215" t="s">
        <v>315</v>
      </c>
      <c r="B378" s="216"/>
      <c r="C378" s="216"/>
      <c r="D378" s="216"/>
      <c r="E378" s="216"/>
      <c r="F378" s="217"/>
    </row>
    <row r="379" spans="1:6" ht="4.5" customHeight="1" x14ac:dyDescent="0.15">
      <c r="A379" s="90"/>
      <c r="B379" s="90"/>
      <c r="C379" s="220"/>
      <c r="D379" s="155"/>
      <c r="E379" s="90"/>
      <c r="F379" s="73"/>
    </row>
    <row r="380" spans="1:6" ht="6.75" customHeight="1" thickBot="1" x14ac:dyDescent="0.2">
      <c r="A380" s="73"/>
      <c r="B380" s="73"/>
      <c r="C380" s="73"/>
      <c r="D380" s="73"/>
      <c r="E380" s="79"/>
      <c r="F380" s="73"/>
    </row>
    <row r="381" spans="1:6" ht="19" thickBot="1" x14ac:dyDescent="0.25">
      <c r="A381" s="785" t="s">
        <v>93</v>
      </c>
      <c r="B381" s="786"/>
      <c r="C381" s="786"/>
      <c r="D381" s="222">
        <f>SUM(D315,D288,D376)</f>
        <v>0</v>
      </c>
      <c r="E381" s="441"/>
      <c r="F381" s="442"/>
    </row>
    <row r="382" spans="1:6" x14ac:dyDescent="0.15">
      <c r="A382" s="79"/>
      <c r="B382" s="79"/>
      <c r="C382" s="79"/>
      <c r="D382" s="79"/>
      <c r="E382" s="79"/>
      <c r="F382" s="73"/>
    </row>
  </sheetData>
  <sheetProtection selectLockedCells="1"/>
  <dataConsolidate/>
  <mergeCells count="23">
    <mergeCell ref="A381:C381"/>
    <mergeCell ref="A288:C288"/>
    <mergeCell ref="A315:C315"/>
    <mergeCell ref="A318:D318"/>
    <mergeCell ref="B299:C303"/>
    <mergeCell ref="A376:C376"/>
    <mergeCell ref="A296:B296"/>
    <mergeCell ref="A14:B14"/>
    <mergeCell ref="A1:E1"/>
    <mergeCell ref="A294:B294"/>
    <mergeCell ref="A295:B295"/>
    <mergeCell ref="A111:A112"/>
    <mergeCell ref="B120:C120"/>
    <mergeCell ref="A126:A127"/>
    <mergeCell ref="B135:C135"/>
    <mergeCell ref="B194:C194"/>
    <mergeCell ref="A265:B265"/>
    <mergeCell ref="A270:B270"/>
    <mergeCell ref="A271:B271"/>
    <mergeCell ref="B141:C141"/>
    <mergeCell ref="A264:B264"/>
    <mergeCell ref="A15:B15"/>
    <mergeCell ref="A89:C89"/>
  </mergeCells>
  <phoneticPr fontId="3" type="noConversion"/>
  <conditionalFormatting sqref="D12:D14">
    <cfRule type="iconSet" priority="1">
      <iconSet iconSet="3Symbols" reverse="1">
        <cfvo type="percent" val="0"/>
        <cfvo type="percent" val="&quot;0+$E$11&quot;" gte="0"/>
        <cfvo type="percent" val="0" gte="0"/>
      </iconSet>
    </cfRule>
  </conditionalFormatting>
  <conditionalFormatting sqref="A14">
    <cfRule type="iconSet" priority="2">
      <iconSet iconSet="3Symbols">
        <cfvo type="percent" val="0"/>
        <cfvo type="percent" val="33"/>
        <cfvo type="percent" val="67"/>
      </iconSet>
    </cfRule>
  </conditionalFormatting>
  <dataValidations count="20">
    <dataValidation type="list" allowBlank="1" showInputMessage="1" showErrorMessage="1" sqref="C321:C338 C274:C275 C263" xr:uid="{00000000-0002-0000-0400-000002000000}">
      <formula1>memberchair</formula1>
    </dataValidation>
    <dataValidation type="list" allowBlank="1" showInputMessage="1" showErrorMessage="1" sqref="D263" xr:uid="{00000000-0002-0000-0400-000003000000}">
      <formula1>membchaircredits</formula1>
    </dataValidation>
    <dataValidation type="list" allowBlank="1" showInputMessage="1" showErrorMessage="1" sqref="D321:D338" xr:uid="{00000000-0002-0000-0400-000006000000}">
      <formula1>svcgovcrd</formula1>
    </dataValidation>
    <dataValidation type="list" allowBlank="1" showInputMessage="1" showErrorMessage="1" sqref="D111 D126" xr:uid="{D0A44E84-80AC-0A41-9FC2-93B5727D31FB}">
      <formula1>UPFrontCredit</formula1>
    </dataValidation>
    <dataValidation type="list" allowBlank="1" showInputMessage="1" showErrorMessage="1" sqref="C6:C10" xr:uid="{DF9F99B9-97F8-D847-A466-3DF40FCDDA0C}">
      <formula1>$B$12:$B$13</formula1>
    </dataValidation>
    <dataValidation type="list" allowBlank="1" showInputMessage="1" showErrorMessage="1" sqref="B23:B26" xr:uid="{5A70C5A0-BA85-CE4E-8E58-286A593DC272}">
      <formula1>$C$28:$C$29</formula1>
    </dataValidation>
    <dataValidation type="list" allowBlank="1" showInputMessage="1" showErrorMessage="1" sqref="C23:C26" xr:uid="{C15258D5-2EE1-7B4D-A174-5E1A1D658698}">
      <formula1>$C$31:$C$32</formula1>
    </dataValidation>
    <dataValidation type="list" allowBlank="1" showInputMessage="1" showErrorMessage="1" sqref="B38:B40" xr:uid="{900D6E22-78CD-2E42-98B5-406E0CE3AD29}">
      <formula1>$C$45:$C$47</formula1>
    </dataValidation>
    <dataValidation type="list" allowBlank="1" showInputMessage="1" showErrorMessage="1" sqref="C38:C40" xr:uid="{8C3CA501-EA48-A64A-8867-0EE9656ACBC6}">
      <formula1>$C$49:$C$50</formula1>
    </dataValidation>
    <dataValidation type="list" allowBlank="1" showInputMessage="1" showErrorMessage="1" sqref="B111 B126" xr:uid="{E47D2D9C-F810-F14D-8549-D3D7C6D36FC6}">
      <formula1>$A$333:$A$335</formula1>
    </dataValidation>
    <dataValidation type="list" allowBlank="1" showInputMessage="1" showErrorMessage="1" sqref="C111 C126" xr:uid="{1CD23C04-A19B-C940-90B9-F59714835F4B}">
      <formula1>$B$332:$C$332</formula1>
    </dataValidation>
    <dataValidation type="list" allowBlank="1" showInputMessage="1" showErrorMessage="1" sqref="B112 B127" xr:uid="{7492E111-8087-4942-860A-2B89926479F0}">
      <formula1>$B$304:$B$306</formula1>
    </dataValidation>
    <dataValidation type="list" allowBlank="1" showInputMessage="1" showErrorMessage="1" sqref="D152 D169 D160 D178 D187" xr:uid="{4AE027A5-008E-FA43-A7BD-53C66BA73169}">
      <formula1>$B$257:$B$259</formula1>
    </dataValidation>
    <dataValidation type="list" allowBlank="1" showInputMessage="1" showErrorMessage="1" sqref="B152 B169 B160 B178 B187" xr:uid="{118ED2E9-C16A-A74A-91E0-19309F9403A4}">
      <formula1>$A$257:$A$259</formula1>
    </dataValidation>
    <dataValidation type="list" allowBlank="1" showInputMessage="1" showErrorMessage="1" sqref="C152 C169 C160 C178 C187" xr:uid="{FCF93625-8DE4-724C-BA4F-558FBAC01CE5}">
      <formula1>$B$256:$C$256</formula1>
    </dataValidation>
    <dataValidation type="list" allowBlank="1" showInputMessage="1" showErrorMessage="1" sqref="C254:C255 C261:C262 D262 C268:C269" xr:uid="{494D577A-0A94-A84D-865D-51501FB8A982}">
      <formula1>$A$257:$A$258</formula1>
    </dataValidation>
    <dataValidation type="list" allowBlank="1" showInputMessage="1" showErrorMessage="1" sqref="D254:D255" xr:uid="{8E78C042-4A24-0C4C-8788-C88B16C0A8E7}">
      <formula1>$C$257:$C$258</formula1>
    </dataValidation>
    <dataValidation type="list" allowBlank="1" showInputMessage="1" showErrorMessage="1" sqref="D261 E262" xr:uid="{2EC23C4A-3200-BB4C-AB8C-78381CA95138}">
      <formula1>$C$264:$C$265</formula1>
    </dataValidation>
    <dataValidation type="list" allowBlank="1" showInputMessage="1" showErrorMessage="1" sqref="D268:D269" xr:uid="{87479623-1AED-564F-AD92-933148CF08CA}">
      <formula1>$C$270:$C$271</formula1>
    </dataValidation>
    <dataValidation type="list" allowBlank="1" showInputMessage="1" showErrorMessage="1" sqref="D274:D275" xr:uid="{F7F8E41E-CA43-3D4A-AFB2-AA50CC1F758A}">
      <formula1>$B$278:$C$278</formula1>
    </dataValidation>
  </dataValidations>
  <pageMargins left="0.8" right="0.24" top="0.39" bottom="0.23" header="0.25" footer="0.5"/>
  <pageSetup orientation="portrait"/>
  <headerFooter alignWithMargins="0">
    <oddFooter>Page &amp;P of &amp;N</oddFooter>
  </headerFooter>
  <rowBreaks count="6" manualBreakCount="6">
    <brk id="18" max="16383" man="1"/>
    <brk id="106" max="16383" man="1"/>
    <brk id="201" max="16383" man="1"/>
    <brk id="289" max="16383" man="1"/>
    <brk id="316" max="16383" man="1"/>
    <brk id="347"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EC2770A6-3B00-D646-9C72-D2CE961CBF15}">
          <x14:formula1>
            <xm:f>'TAB B'!$C$15:$C$21</xm:f>
          </x14:formula1>
          <xm:sqref>B6:B10</xm:sqref>
        </x14:dataValidation>
      </x14:dataValidations>
    </ext>
    <ext xmlns:mx="http://schemas.microsoft.com/office/mac/excel/2008/main" uri="{64002731-A6B0-56B0-2670-7721B7C09600}">
      <mx:PLV Mode="1"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D17"/>
  <sheetViews>
    <sheetView view="pageLayout" workbookViewId="0">
      <selection activeCell="B6" sqref="B6"/>
    </sheetView>
  </sheetViews>
  <sheetFormatPr baseColWidth="10" defaultColWidth="8.83203125" defaultRowHeight="13" x14ac:dyDescent="0.15"/>
  <cols>
    <col min="1" max="1" width="33.5" customWidth="1"/>
    <col min="2" max="2" width="29.1640625" customWidth="1"/>
    <col min="3" max="3" width="12" customWidth="1"/>
    <col min="4" max="4" width="11" customWidth="1"/>
  </cols>
  <sheetData>
    <row r="2" spans="1:4" ht="14" thickBot="1" x14ac:dyDescent="0.2"/>
    <row r="3" spans="1:4" ht="19" thickBot="1" x14ac:dyDescent="0.25">
      <c r="A3" s="21" t="s">
        <v>323</v>
      </c>
      <c r="B3" s="13"/>
      <c r="C3" s="13"/>
      <c r="D3" s="20"/>
    </row>
    <row r="4" spans="1:4" ht="14" x14ac:dyDescent="0.15">
      <c r="A4" s="7" t="s">
        <v>261</v>
      </c>
      <c r="B4" s="301">
        <v>0</v>
      </c>
      <c r="C4" s="5"/>
      <c r="D4" s="6"/>
    </row>
    <row r="5" spans="1:4" ht="14" x14ac:dyDescent="0.15">
      <c r="A5" s="4" t="s">
        <v>262</v>
      </c>
      <c r="B5" s="302">
        <v>0</v>
      </c>
      <c r="C5" s="2"/>
      <c r="D5" s="3"/>
    </row>
    <row r="6" spans="1:4" ht="14" x14ac:dyDescent="0.15">
      <c r="A6" s="4" t="s">
        <v>263</v>
      </c>
      <c r="B6" s="302">
        <v>0</v>
      </c>
      <c r="C6" s="2"/>
      <c r="D6" s="3"/>
    </row>
    <row r="7" spans="1:4" ht="14" thickBot="1" x14ac:dyDescent="0.2">
      <c r="A7" s="1"/>
      <c r="B7" s="2"/>
      <c r="C7" s="8"/>
      <c r="D7" s="9"/>
    </row>
    <row r="8" spans="1:4" ht="22.5" customHeight="1" thickBot="1" x14ac:dyDescent="0.25">
      <c r="A8" s="22"/>
      <c r="B8" s="23" t="s">
        <v>324</v>
      </c>
      <c r="C8" s="30">
        <f>SUM(B4:B6)</f>
        <v>0</v>
      </c>
      <c r="D8" s="9"/>
    </row>
    <row r="9" spans="1:4" ht="14" thickBot="1" x14ac:dyDescent="0.2">
      <c r="A9" s="10"/>
      <c r="B9" s="11"/>
      <c r="C9" s="11"/>
      <c r="D9" s="12"/>
    </row>
    <row r="13" spans="1:4" x14ac:dyDescent="0.15">
      <c r="A13" s="8"/>
      <c r="B13" s="8"/>
    </row>
    <row r="14" spans="1:4" x14ac:dyDescent="0.15">
      <c r="A14" s="8"/>
      <c r="B14" s="8"/>
    </row>
    <row r="15" spans="1:4" x14ac:dyDescent="0.15">
      <c r="A15" s="8"/>
      <c r="B15" s="8"/>
    </row>
    <row r="16" spans="1:4" x14ac:dyDescent="0.15">
      <c r="A16" s="813"/>
      <c r="B16" s="813"/>
    </row>
    <row r="17" spans="1:2" x14ac:dyDescent="0.15">
      <c r="A17" s="8"/>
      <c r="B17" s="8"/>
    </row>
  </sheetData>
  <sheetProtection algorithmName="SHA-512" hashValue="NDgeKHuYOVfNWEiIaOj++suyZGvtu5PXLu6NlGNCrysQmF7SlngOjT8MSu0pHXOl7GLT2jA7M6VU7lycsmazLg==" saltValue="CuVah+QQAXlUq2Pc5ELsvQ==" spinCount="100000" sheet="1" objects="1" scenarios="1" selectLockedCells="1"/>
  <mergeCells count="1">
    <mergeCell ref="A16:B16"/>
  </mergeCells>
  <phoneticPr fontId="3" type="noConversion"/>
  <pageMargins left="0.7" right="0.7" top="0.75" bottom="0.75" header="0.3" footer="0.3"/>
  <pageSetup orientation="portrait" horizontalDpi="1200" verticalDpi="1200"/>
  <extLst>
    <ext xmlns:mx="http://schemas.microsoft.com/office/mac/excel/2008/main" uri="{64002731-A6B0-56B0-2670-7721B7C09600}">
      <mx:PLV Mode="1"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2"/>
  <sheetViews>
    <sheetView zoomScale="110" zoomScaleNormal="110" workbookViewId="0">
      <selection activeCell="C10" sqref="C10"/>
    </sheetView>
  </sheetViews>
  <sheetFormatPr baseColWidth="10" defaultColWidth="8.83203125" defaultRowHeight="13" x14ac:dyDescent="0.15"/>
  <cols>
    <col min="1" max="1" width="28.1640625" customWidth="1"/>
    <col min="2" max="2" width="19.83203125" customWidth="1"/>
  </cols>
  <sheetData>
    <row r="1" spans="1:2" ht="14" thickBot="1" x14ac:dyDescent="0.2"/>
    <row r="2" spans="1:2" ht="14" thickBot="1" x14ac:dyDescent="0.2">
      <c r="A2" s="814" t="s">
        <v>167</v>
      </c>
      <c r="B2" s="815"/>
    </row>
    <row r="3" spans="1:2" ht="14" thickBot="1" x14ac:dyDescent="0.2"/>
    <row r="4" spans="1:2" x14ac:dyDescent="0.15">
      <c r="A4" s="14" t="s">
        <v>143</v>
      </c>
      <c r="B4" s="534" t="s">
        <v>381</v>
      </c>
    </row>
    <row r="5" spans="1:2" x14ac:dyDescent="0.15">
      <c r="A5" s="15" t="s">
        <v>144</v>
      </c>
      <c r="B5" s="535" t="s">
        <v>382</v>
      </c>
    </row>
    <row r="6" spans="1:2" x14ac:dyDescent="0.15">
      <c r="A6" s="15" t="s">
        <v>140</v>
      </c>
      <c r="B6" s="535" t="s">
        <v>383</v>
      </c>
    </row>
    <row r="7" spans="1:2" x14ac:dyDescent="0.15">
      <c r="A7" s="15" t="s">
        <v>141</v>
      </c>
      <c r="B7" s="535" t="s">
        <v>384</v>
      </c>
    </row>
    <row r="8" spans="1:2" ht="14" thickBot="1" x14ac:dyDescent="0.2">
      <c r="A8" s="19" t="s">
        <v>142</v>
      </c>
      <c r="B8" s="536" t="s">
        <v>385</v>
      </c>
    </row>
    <row r="11" spans="1:2" ht="15" x14ac:dyDescent="0.2">
      <c r="A11" s="831" t="s">
        <v>386</v>
      </c>
    </row>
    <row r="12" spans="1:2" x14ac:dyDescent="0.15">
      <c r="A12" s="460" t="s">
        <v>546</v>
      </c>
    </row>
    <row r="13" spans="1:2" x14ac:dyDescent="0.15">
      <c r="A13" s="567" t="s">
        <v>416</v>
      </c>
    </row>
    <row r="14" spans="1:2" x14ac:dyDescent="0.15">
      <c r="A14" s="567" t="s">
        <v>417</v>
      </c>
    </row>
    <row r="15" spans="1:2" x14ac:dyDescent="0.15">
      <c r="A15" s="567" t="s">
        <v>448</v>
      </c>
    </row>
    <row r="16" spans="1:2" x14ac:dyDescent="0.15">
      <c r="A16" s="567" t="s">
        <v>418</v>
      </c>
    </row>
    <row r="17" spans="1:1" x14ac:dyDescent="0.15">
      <c r="A17" s="567" t="s">
        <v>419</v>
      </c>
    </row>
    <row r="18" spans="1:1" x14ac:dyDescent="0.15">
      <c r="A18" s="567" t="s">
        <v>447</v>
      </c>
    </row>
    <row r="20" spans="1:1" x14ac:dyDescent="0.15">
      <c r="A20" s="568"/>
    </row>
    <row r="21" spans="1:1" x14ac:dyDescent="0.15">
      <c r="A21" s="726" t="s">
        <v>542</v>
      </c>
    </row>
    <row r="22" spans="1:1" x14ac:dyDescent="0.15">
      <c r="A22" s="727" t="s">
        <v>543</v>
      </c>
    </row>
  </sheetData>
  <sheetProtection selectLockedCells="1"/>
  <mergeCells count="1">
    <mergeCell ref="A2:B2"/>
  </mergeCells>
  <pageMargins left="0.7" right="0.7" top="0.75" bottom="0.75" header="0.3" footer="0.3"/>
  <pageSetup orientation="portrait" horizontalDpi="1200" verticalDpi="120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3:E30"/>
  <sheetViews>
    <sheetView topLeftCell="A24" workbookViewId="0">
      <selection activeCell="F9" sqref="F9"/>
    </sheetView>
  </sheetViews>
  <sheetFormatPr baseColWidth="10" defaultColWidth="8.83203125" defaultRowHeight="13" x14ac:dyDescent="0.15"/>
  <cols>
    <col min="1" max="2" width="20.6640625" style="525" customWidth="1"/>
    <col min="3" max="3" width="14.33203125" style="525" customWidth="1"/>
    <col min="4" max="4" width="14.5" style="525" customWidth="1"/>
    <col min="5" max="6" width="17" style="525" customWidth="1"/>
    <col min="7" max="7" width="1.83203125" style="525" customWidth="1"/>
    <col min="8" max="8" width="2.5" style="525" customWidth="1"/>
    <col min="9" max="16384" width="8.83203125" style="525"/>
  </cols>
  <sheetData>
    <row r="3" spans="1:5" ht="14" thickBot="1" x14ac:dyDescent="0.2"/>
    <row r="4" spans="1:5" ht="19" thickBot="1" x14ac:dyDescent="0.2">
      <c r="A4" s="817" t="s">
        <v>480</v>
      </c>
      <c r="B4" s="818"/>
      <c r="C4" s="818"/>
      <c r="D4" s="818"/>
      <c r="E4" s="819"/>
    </row>
    <row r="5" spans="1:5" x14ac:dyDescent="0.15">
      <c r="A5" s="587"/>
      <c r="B5" s="587"/>
      <c r="C5" s="587"/>
      <c r="D5" s="587"/>
      <c r="E5" s="587"/>
    </row>
    <row r="6" spans="1:5" ht="14" thickBot="1" x14ac:dyDescent="0.2">
      <c r="A6" s="587"/>
      <c r="B6" s="587"/>
      <c r="C6" s="587"/>
      <c r="D6" s="587"/>
      <c r="E6" s="587"/>
    </row>
    <row r="7" spans="1:5" ht="35" thickBot="1" x14ac:dyDescent="0.2">
      <c r="A7" s="588" t="s">
        <v>456</v>
      </c>
      <c r="B7" s="832" t="s">
        <v>457</v>
      </c>
      <c r="C7" s="834" t="s">
        <v>547</v>
      </c>
      <c r="D7" s="835"/>
      <c r="E7" s="836"/>
    </row>
    <row r="8" spans="1:5" ht="19" thickBot="1" x14ac:dyDescent="0.2">
      <c r="A8" s="589" t="s">
        <v>458</v>
      </c>
      <c r="B8" s="833">
        <v>0.3</v>
      </c>
      <c r="C8" s="837" t="s">
        <v>549</v>
      </c>
      <c r="D8" s="838"/>
      <c r="E8" s="839"/>
    </row>
    <row r="9" spans="1:5" ht="16" x14ac:dyDescent="0.15">
      <c r="A9" s="590"/>
      <c r="B9" s="591"/>
      <c r="C9" s="587"/>
      <c r="D9" s="587"/>
      <c r="E9" s="587"/>
    </row>
    <row r="10" spans="1:5" x14ac:dyDescent="0.15">
      <c r="A10"/>
      <c r="B10"/>
      <c r="C10" s="587"/>
      <c r="D10" s="587"/>
      <c r="E10" s="587"/>
    </row>
    <row r="11" spans="1:5" ht="14" thickBot="1" x14ac:dyDescent="0.2">
      <c r="A11" s="566" t="s">
        <v>548</v>
      </c>
      <c r="B11"/>
      <c r="C11" s="587"/>
      <c r="D11" s="587"/>
      <c r="E11" s="587"/>
    </row>
    <row r="12" spans="1:5" ht="17" thickBot="1" x14ac:dyDescent="0.2">
      <c r="A12" s="816"/>
      <c r="B12" s="816"/>
      <c r="C12" s="816"/>
      <c r="D12" s="526" t="s">
        <v>352</v>
      </c>
      <c r="E12" s="526" t="s">
        <v>353</v>
      </c>
    </row>
    <row r="13" spans="1:5" ht="33" thickBot="1" x14ac:dyDescent="0.2">
      <c r="A13" s="816"/>
      <c r="B13" s="816"/>
      <c r="C13" s="527" t="s">
        <v>459</v>
      </c>
      <c r="D13" s="528" t="s">
        <v>354</v>
      </c>
      <c r="E13" s="528" t="s">
        <v>354</v>
      </c>
    </row>
    <row r="14" spans="1:5" ht="35" thickBot="1" x14ac:dyDescent="0.2">
      <c r="A14" s="816"/>
      <c r="B14" s="816"/>
      <c r="C14" s="529" t="s">
        <v>355</v>
      </c>
      <c r="D14" s="530" t="s">
        <v>356</v>
      </c>
      <c r="E14" s="530" t="s">
        <v>356</v>
      </c>
    </row>
    <row r="15" spans="1:5" ht="17" thickBot="1" x14ac:dyDescent="0.25">
      <c r="A15" s="592" t="s">
        <v>479</v>
      </c>
      <c r="B15" s="593" t="s">
        <v>485</v>
      </c>
      <c r="C15" s="594">
        <v>100</v>
      </c>
      <c r="D15" s="595" t="s">
        <v>486</v>
      </c>
      <c r="E15" s="595" t="s">
        <v>487</v>
      </c>
    </row>
    <row r="16" spans="1:5" ht="17" thickBot="1" x14ac:dyDescent="0.25">
      <c r="A16" s="596" t="s">
        <v>361</v>
      </c>
      <c r="B16" s="593" t="s">
        <v>460</v>
      </c>
      <c r="C16" s="597">
        <v>80</v>
      </c>
      <c r="D16" s="595" t="s">
        <v>461</v>
      </c>
      <c r="E16" s="595" t="s">
        <v>462</v>
      </c>
    </row>
    <row r="17" spans="1:5" ht="17" thickBot="1" x14ac:dyDescent="0.25">
      <c r="A17" s="598" t="s">
        <v>357</v>
      </c>
      <c r="B17" s="593" t="s">
        <v>463</v>
      </c>
      <c r="C17" s="597">
        <v>70</v>
      </c>
      <c r="D17" s="595" t="s">
        <v>464</v>
      </c>
      <c r="E17" s="595" t="s">
        <v>465</v>
      </c>
    </row>
    <row r="18" spans="1:5" ht="17" thickBot="1" x14ac:dyDescent="0.25">
      <c r="A18" s="598" t="s">
        <v>358</v>
      </c>
      <c r="B18" s="593" t="s">
        <v>466</v>
      </c>
      <c r="C18" s="597">
        <v>60</v>
      </c>
      <c r="D18" s="595" t="s">
        <v>467</v>
      </c>
      <c r="E18" s="595" t="s">
        <v>468</v>
      </c>
    </row>
    <row r="19" spans="1:5" ht="17" thickBot="1" x14ac:dyDescent="0.25">
      <c r="A19" s="598" t="s">
        <v>359</v>
      </c>
      <c r="B19" s="599" t="s">
        <v>469</v>
      </c>
      <c r="C19" s="597">
        <v>40</v>
      </c>
      <c r="D19" s="595" t="s">
        <v>470</v>
      </c>
      <c r="E19" s="595" t="s">
        <v>471</v>
      </c>
    </row>
    <row r="20" spans="1:5" ht="17" thickBot="1" x14ac:dyDescent="0.25">
      <c r="A20" s="598" t="s">
        <v>360</v>
      </c>
      <c r="B20" s="593" t="s">
        <v>472</v>
      </c>
      <c r="C20" s="597">
        <v>20</v>
      </c>
      <c r="D20" s="595" t="s">
        <v>473</v>
      </c>
      <c r="E20" s="595" t="s">
        <v>474</v>
      </c>
    </row>
    <row r="21" spans="1:5" ht="17" thickBot="1" x14ac:dyDescent="0.25">
      <c r="A21" s="600" t="s">
        <v>455</v>
      </c>
      <c r="B21" s="599"/>
      <c r="C21" s="597">
        <v>10</v>
      </c>
      <c r="D21" s="601">
        <v>0</v>
      </c>
      <c r="E21" s="601">
        <v>0</v>
      </c>
    </row>
    <row r="22" spans="1:5" ht="15" x14ac:dyDescent="0.15">
      <c r="A22" s="602"/>
      <c r="B22" s="603"/>
      <c r="C22" s="603"/>
      <c r="D22" s="603"/>
      <c r="E22" s="587"/>
    </row>
    <row r="23" spans="1:5" ht="17" x14ac:dyDescent="0.15">
      <c r="A23" s="531"/>
      <c r="B23" s="587"/>
      <c r="C23" s="587"/>
      <c r="D23" s="587"/>
      <c r="E23" s="587"/>
    </row>
    <row r="24" spans="1:5" x14ac:dyDescent="0.15">
      <c r="A24"/>
      <c r="B24"/>
      <c r="C24"/>
      <c r="D24"/>
      <c r="E24"/>
    </row>
    <row r="25" spans="1:5" ht="17" x14ac:dyDescent="0.15">
      <c r="A25" s="604" t="s">
        <v>475</v>
      </c>
      <c r="B25" s="605"/>
      <c r="C25" s="605"/>
      <c r="D25" s="605"/>
      <c r="E25" s="606"/>
    </row>
    <row r="26" spans="1:5" x14ac:dyDescent="0.15">
      <c r="A26"/>
      <c r="B26"/>
      <c r="C26"/>
      <c r="D26"/>
      <c r="E26"/>
    </row>
    <row r="27" spans="1:5" x14ac:dyDescent="0.15">
      <c r="A27" s="460" t="s">
        <v>489</v>
      </c>
      <c r="B27"/>
      <c r="C27"/>
      <c r="D27"/>
      <c r="E27"/>
    </row>
    <row r="28" spans="1:5" ht="16" x14ac:dyDescent="0.2">
      <c r="A28" s="607" t="s">
        <v>476</v>
      </c>
      <c r="B28" s="608"/>
      <c r="C28"/>
      <c r="D28"/>
      <c r="E28" s="609"/>
    </row>
    <row r="29" spans="1:5" x14ac:dyDescent="0.15">
      <c r="A29"/>
      <c r="B29"/>
      <c r="C29"/>
      <c r="D29"/>
      <c r="E29"/>
    </row>
    <row r="30" spans="1:5" ht="15" x14ac:dyDescent="0.2">
      <c r="A30" s="610">
        <v>43889</v>
      </c>
      <c r="B30"/>
      <c r="C30"/>
      <c r="D30"/>
      <c r="E30"/>
    </row>
  </sheetData>
  <mergeCells count="5">
    <mergeCell ref="A13:B14"/>
    <mergeCell ref="A4:E4"/>
    <mergeCell ref="A12:C12"/>
    <mergeCell ref="C7:E7"/>
    <mergeCell ref="C8:E8"/>
  </mergeCells>
  <pageMargins left="0.7" right="0.7" top="0.75" bottom="0.75" header="0.3" footer="0.3"/>
  <pageSetup orientation="landscape"/>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0"/>
  <sheetViews>
    <sheetView workbookViewId="0">
      <selection activeCell="M37" sqref="M37"/>
    </sheetView>
  </sheetViews>
  <sheetFormatPr baseColWidth="10" defaultColWidth="9.1640625" defaultRowHeight="13" x14ac:dyDescent="0.15"/>
  <cols>
    <col min="1" max="16384" width="9.1640625" style="84"/>
  </cols>
  <sheetData>
    <row r="1" spans="1:1" ht="15" x14ac:dyDescent="0.2">
      <c r="A1" s="448" t="s">
        <v>183</v>
      </c>
    </row>
    <row r="2" spans="1:1" ht="15" x14ac:dyDescent="0.2">
      <c r="A2" s="449" t="s">
        <v>178</v>
      </c>
    </row>
    <row r="3" spans="1:1" ht="15" x14ac:dyDescent="0.2">
      <c r="A3" s="450" t="s">
        <v>179</v>
      </c>
    </row>
    <row r="4" spans="1:1" ht="15" x14ac:dyDescent="0.2">
      <c r="A4" s="451" t="s">
        <v>180</v>
      </c>
    </row>
    <row r="5" spans="1:1" ht="15" x14ac:dyDescent="0.2">
      <c r="A5" s="451" t="s">
        <v>186</v>
      </c>
    </row>
    <row r="8" spans="1:1" ht="15" x14ac:dyDescent="0.2">
      <c r="A8" s="449" t="s">
        <v>181</v>
      </c>
    </row>
    <row r="9" spans="1:1" ht="15" x14ac:dyDescent="0.2">
      <c r="A9" s="451" t="s">
        <v>182</v>
      </c>
    </row>
    <row r="11" spans="1:1" x14ac:dyDescent="0.15">
      <c r="A11" s="452"/>
    </row>
    <row r="12" spans="1:1" x14ac:dyDescent="0.15">
      <c r="A12" s="452" t="s">
        <v>9</v>
      </c>
    </row>
    <row r="13" spans="1:1" x14ac:dyDescent="0.15">
      <c r="A13" s="452" t="s">
        <v>97</v>
      </c>
    </row>
    <row r="15" spans="1:1" x14ac:dyDescent="0.15">
      <c r="A15" s="84">
        <v>2</v>
      </c>
    </row>
    <row r="16" spans="1:1" x14ac:dyDescent="0.15">
      <c r="A16" s="84">
        <v>3</v>
      </c>
    </row>
    <row r="17" spans="1:1" x14ac:dyDescent="0.15">
      <c r="A17" s="84">
        <v>4</v>
      </c>
    </row>
    <row r="18" spans="1:1" x14ac:dyDescent="0.15">
      <c r="A18" s="84">
        <v>6</v>
      </c>
    </row>
    <row r="19" spans="1:1" x14ac:dyDescent="0.15">
      <c r="A19" s="84">
        <v>8</v>
      </c>
    </row>
    <row r="20" spans="1:1" x14ac:dyDescent="0.15">
      <c r="A20" s="84">
        <v>10</v>
      </c>
    </row>
  </sheetData>
  <sheetProtection algorithmName="SHA-512" hashValue="qL6Gc2A3yg80BVzeFIJCRA5yIJgn2/ESseuk1CQOjJKQM9lW+CpnNX2DMhU+su6W1JIzTvWQ+kbLtDZXES+Q4w==" saltValue="rZ8+Caoq0FZ+6hdbLXcDfQ==" spinCount="100000" sheet="1" selectLockedCells="1"/>
  <pageMargins left="0.7" right="0.7" top="0.75" bottom="0.75" header="0.3" footer="0.3"/>
  <pageSetup orientation="landscape"/>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27"/>
  <sheetViews>
    <sheetView tabSelected="1" topLeftCell="A24" zoomScale="110" zoomScaleNormal="110" zoomScalePageLayoutView="110" workbookViewId="0"/>
  </sheetViews>
  <sheetFormatPr baseColWidth="10" defaultColWidth="8.83203125" defaultRowHeight="13" x14ac:dyDescent="0.15"/>
  <cols>
    <col min="1" max="1" width="141.6640625" customWidth="1"/>
  </cols>
  <sheetData>
    <row r="1" spans="1:1" x14ac:dyDescent="0.15">
      <c r="A1" s="506" t="s">
        <v>337</v>
      </c>
    </row>
    <row r="2" spans="1:1" x14ac:dyDescent="0.15">
      <c r="A2" s="491"/>
    </row>
    <row r="3" spans="1:1" ht="20.25" customHeight="1" x14ac:dyDescent="0.2">
      <c r="A3" s="492" t="s">
        <v>328</v>
      </c>
    </row>
    <row r="4" spans="1:1" ht="255" customHeight="1" x14ac:dyDescent="0.2">
      <c r="A4" s="493"/>
    </row>
    <row r="5" spans="1:1" ht="3.75" customHeight="1" x14ac:dyDescent="0.15">
      <c r="A5" s="494"/>
    </row>
    <row r="6" spans="1:1" ht="10.5" customHeight="1" x14ac:dyDescent="0.15">
      <c r="A6" s="495"/>
    </row>
    <row r="7" spans="1:1" ht="24.75" customHeight="1" x14ac:dyDescent="0.2">
      <c r="A7" s="492" t="s">
        <v>276</v>
      </c>
    </row>
    <row r="8" spans="1:1" ht="22.5" customHeight="1" x14ac:dyDescent="0.2">
      <c r="A8" s="496" t="s">
        <v>317</v>
      </c>
    </row>
    <row r="9" spans="1:1" ht="15" x14ac:dyDescent="0.15">
      <c r="A9" s="497" t="s">
        <v>253</v>
      </c>
    </row>
    <row r="10" spans="1:1" ht="14" x14ac:dyDescent="0.15">
      <c r="A10" s="498" t="s">
        <v>334</v>
      </c>
    </row>
    <row r="11" spans="1:1" ht="14" x14ac:dyDescent="0.15">
      <c r="A11" s="498" t="s">
        <v>335</v>
      </c>
    </row>
    <row r="12" spans="1:1" ht="14" x14ac:dyDescent="0.15">
      <c r="A12" s="498" t="s">
        <v>336</v>
      </c>
    </row>
    <row r="13" spans="1:1" ht="255" customHeight="1" x14ac:dyDescent="0.15">
      <c r="A13" s="84"/>
    </row>
    <row r="14" spans="1:1" ht="15.75" customHeight="1" x14ac:dyDescent="0.15">
      <c r="A14" s="497" t="s">
        <v>318</v>
      </c>
    </row>
    <row r="15" spans="1:1" ht="15.75" customHeight="1" x14ac:dyDescent="0.15">
      <c r="A15" s="497"/>
    </row>
    <row r="16" spans="1:1" ht="14" x14ac:dyDescent="0.15">
      <c r="A16" s="499" t="s">
        <v>220</v>
      </c>
    </row>
    <row r="17" spans="1:1" ht="14" x14ac:dyDescent="0.15">
      <c r="A17" s="499" t="s">
        <v>221</v>
      </c>
    </row>
    <row r="18" spans="1:1" ht="14" x14ac:dyDescent="0.15">
      <c r="A18" s="499" t="s">
        <v>319</v>
      </c>
    </row>
    <row r="19" spans="1:1" ht="14" x14ac:dyDescent="0.15">
      <c r="A19" s="499" t="s">
        <v>320</v>
      </c>
    </row>
    <row r="20" spans="1:1" x14ac:dyDescent="0.15">
      <c r="A20" s="494"/>
    </row>
    <row r="21" spans="1:1" ht="290.25" customHeight="1" x14ac:dyDescent="0.15">
      <c r="A21" s="494"/>
    </row>
    <row r="22" spans="1:1" ht="15" x14ac:dyDescent="0.15">
      <c r="A22" s="497" t="s">
        <v>329</v>
      </c>
    </row>
    <row r="23" spans="1:1" ht="14" x14ac:dyDescent="0.15">
      <c r="A23" s="497"/>
    </row>
    <row r="24" spans="1:1" ht="372.75" customHeight="1" x14ac:dyDescent="0.15">
      <c r="A24" s="494"/>
    </row>
    <row r="25" spans="1:1" ht="15" x14ac:dyDescent="0.15">
      <c r="A25" s="497" t="s">
        <v>241</v>
      </c>
    </row>
    <row r="26" spans="1:1" ht="15" x14ac:dyDescent="0.15">
      <c r="A26" s="497" t="s">
        <v>244</v>
      </c>
    </row>
    <row r="27" spans="1:1" ht="14" x14ac:dyDescent="0.15">
      <c r="A27" s="500"/>
    </row>
  </sheetData>
  <sheetProtection algorithmName="SHA-512" hashValue="YDR44KQ4uRYJWlewndJ9fmWlVEpLD+VElzQD4aa2E9dY/lCOohcZH8qoRSLzF4lRHzFrYAJcpIKOkvoU/E1oCQ==" saltValue="J1wi00nYwfPVI9LEfn7+pQ==" spinCount="100000" sheet="1" objects="1" scenarios="1" selectLockedCells="1"/>
  <pageMargins left="0.7" right="0.7" top="0.75" bottom="0.75" header="0.3" footer="0.3"/>
  <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election activeCell="J32" sqref="J32"/>
    </sheetView>
  </sheetViews>
  <sheetFormatPr baseColWidth="10" defaultColWidth="8.83203125" defaultRowHeight="13" x14ac:dyDescent="0.15"/>
  <sheetData/>
  <sheetProtection sheet="1" objects="1" scenarios="1"/>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11</vt:i4>
      </vt:variant>
      <vt:variant>
        <vt:lpstr>Named Ranges</vt:lpstr>
      </vt:variant>
      <vt:variant>
        <vt:i4>12</vt:i4>
      </vt:variant>
    </vt:vector>
  </HeadingPairs>
  <TitlesOfParts>
    <vt:vector size="23" baseType="lpstr">
      <vt:lpstr>Prologue</vt:lpstr>
      <vt:lpstr>Summary</vt:lpstr>
      <vt:lpstr>Teaching</vt:lpstr>
      <vt:lpstr>Research</vt:lpstr>
      <vt:lpstr>Service</vt:lpstr>
      <vt:lpstr>Sab-LOA</vt:lpstr>
      <vt:lpstr>TAB A</vt:lpstr>
      <vt:lpstr>TAB B</vt:lpstr>
      <vt:lpstr>TAB C</vt:lpstr>
      <vt:lpstr>TAB D</vt:lpstr>
      <vt:lpstr>Sheet2</vt:lpstr>
      <vt:lpstr>CH</vt:lpstr>
      <vt:lpstr>ERRJcredits</vt:lpstr>
      <vt:lpstr>Govmemchaircr</vt:lpstr>
      <vt:lpstr>Journrank</vt:lpstr>
      <vt:lpstr>membchair</vt:lpstr>
      <vt:lpstr>memberchair</vt:lpstr>
      <vt:lpstr>Prescredits</vt:lpstr>
      <vt:lpstr>RAcredits</vt:lpstr>
      <vt:lpstr>RRGCredit</vt:lpstr>
      <vt:lpstr>RSBcredits</vt:lpstr>
      <vt:lpstr>svcgovcrd</vt:lpstr>
      <vt:lpstr>TeachAwards</vt:lpstr>
    </vt:vector>
  </TitlesOfParts>
  <Company>UF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UF</dc:creator>
  <cp:lastModifiedBy>Microsoft Office User</cp:lastModifiedBy>
  <cp:lastPrinted>2019-01-17T21:37:38Z</cp:lastPrinted>
  <dcterms:created xsi:type="dcterms:W3CDTF">2008-08-13T01:33:01Z</dcterms:created>
  <dcterms:modified xsi:type="dcterms:W3CDTF">2020-12-14T17:25:40Z</dcterms:modified>
</cp:coreProperties>
</file>